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/>
  <xr:revisionPtr revIDLastSave="0" documentId="13_ncr:1_{5F612D82-E9CB-43FD-B1B4-1A61F39353C2}" xr6:coauthVersionLast="47" xr6:coauthVersionMax="47" xr10:uidLastSave="{00000000-0000-0000-0000-000000000000}"/>
  <bookViews>
    <workbookView xWindow="3120" yWindow="165" windowWidth="17340" windowHeight="20715" tabRatio="500" xr2:uid="{00000000-000D-0000-FFFF-FFFF00000000}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Prehlad!$A:$N</definedName>
    <definedName name="_xlnm.Print_Area" localSheetId="2">Rekapitulacia!$A:$G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36" i="5"/>
  <c r="C36" i="5"/>
  <c r="F36" i="5"/>
  <c r="E36" i="5"/>
  <c r="H322" i="3"/>
  <c r="H323" i="3" s="1"/>
  <c r="B36" i="5"/>
  <c r="C35" i="5"/>
  <c r="H318" i="3"/>
  <c r="H317" i="3"/>
  <c r="H316" i="3"/>
  <c r="G32" i="5"/>
  <c r="C32" i="5"/>
  <c r="H309" i="3"/>
  <c r="H287" i="3"/>
  <c r="G31" i="5"/>
  <c r="H283" i="3"/>
  <c r="H282" i="3"/>
  <c r="H280" i="3"/>
  <c r="C31" i="5"/>
  <c r="H263" i="3"/>
  <c r="G30" i="5"/>
  <c r="H259" i="3"/>
  <c r="H258" i="3"/>
  <c r="H257" i="3"/>
  <c r="C30" i="5"/>
  <c r="H255" i="3"/>
  <c r="G29" i="5"/>
  <c r="H251" i="3"/>
  <c r="H249" i="3"/>
  <c r="H247" i="3"/>
  <c r="H245" i="3"/>
  <c r="H243" i="3"/>
  <c r="H240" i="3"/>
  <c r="G28" i="5"/>
  <c r="C28" i="5"/>
  <c r="G27" i="5"/>
  <c r="H235" i="3"/>
  <c r="H234" i="3"/>
  <c r="H233" i="3"/>
  <c r="H232" i="3"/>
  <c r="H231" i="3"/>
  <c r="H226" i="3"/>
  <c r="H225" i="3"/>
  <c r="H223" i="3"/>
  <c r="H222" i="3"/>
  <c r="H220" i="3"/>
  <c r="H219" i="3"/>
  <c r="H218" i="3"/>
  <c r="H217" i="3"/>
  <c r="H213" i="3"/>
  <c r="G26" i="5"/>
  <c r="C26" i="5"/>
  <c r="F26" i="5"/>
  <c r="E26" i="5"/>
  <c r="H209" i="3"/>
  <c r="H210" i="3" s="1"/>
  <c r="E210" i="3" s="1"/>
  <c r="B26" i="5"/>
  <c r="G25" i="5"/>
  <c r="C25" i="5"/>
  <c r="H205" i="3"/>
  <c r="H203" i="3"/>
  <c r="G24" i="5"/>
  <c r="C24" i="5"/>
  <c r="H199" i="3"/>
  <c r="H197" i="3"/>
  <c r="G23" i="5"/>
  <c r="C23" i="5"/>
  <c r="G22" i="5"/>
  <c r="H192" i="3"/>
  <c r="H191" i="3"/>
  <c r="H190" i="3"/>
  <c r="H188" i="3"/>
  <c r="H187" i="3"/>
  <c r="H185" i="3"/>
  <c r="H184" i="3"/>
  <c r="H183" i="3"/>
  <c r="H182" i="3"/>
  <c r="G21" i="5"/>
  <c r="G18" i="5"/>
  <c r="H174" i="3"/>
  <c r="H172" i="3"/>
  <c r="H166" i="3"/>
  <c r="H163" i="3"/>
  <c r="G17" i="5"/>
  <c r="H159" i="3"/>
  <c r="C17" i="5"/>
  <c r="H157" i="3"/>
  <c r="H155" i="3"/>
  <c r="H153" i="3"/>
  <c r="H138" i="3"/>
  <c r="H133" i="3"/>
  <c r="H131" i="3"/>
  <c r="H128" i="3"/>
  <c r="H126" i="3"/>
  <c r="H124" i="3"/>
  <c r="H122" i="3"/>
  <c r="H121" i="3"/>
  <c r="H119" i="3"/>
  <c r="H101" i="3"/>
  <c r="H54" i="3"/>
  <c r="G16" i="5"/>
  <c r="C16" i="5"/>
  <c r="G15" i="5"/>
  <c r="C15" i="5"/>
  <c r="H48" i="3"/>
  <c r="H46" i="3"/>
  <c r="H45" i="3"/>
  <c r="H43" i="3"/>
  <c r="H41" i="3"/>
  <c r="G14" i="5"/>
  <c r="C14" i="5"/>
  <c r="H22" i="3"/>
  <c r="H18" i="3"/>
  <c r="H17" i="3"/>
  <c r="H15" i="3"/>
  <c r="G13" i="5"/>
  <c r="C13" i="5"/>
  <c r="E13" i="5"/>
  <c r="G12" i="5"/>
  <c r="C29" i="5" l="1"/>
  <c r="F35" i="5"/>
  <c r="E31" i="5"/>
  <c r="E24" i="5"/>
  <c r="E15" i="5"/>
  <c r="H284" i="3"/>
  <c r="D31" i="5" s="1"/>
  <c r="F14" i="5"/>
  <c r="B25" i="5"/>
  <c r="E32" i="5"/>
  <c r="E23" i="5"/>
  <c r="B24" i="5"/>
  <c r="F32" i="5"/>
  <c r="F29" i="5"/>
  <c r="E30" i="5"/>
  <c r="B21" i="5"/>
  <c r="H236" i="3"/>
  <c r="D27" i="5" s="1"/>
  <c r="B14" i="5"/>
  <c r="H50" i="3"/>
  <c r="E50" i="3" s="1"/>
  <c r="H200" i="3"/>
  <c r="D24" i="5" s="1"/>
  <c r="F25" i="5"/>
  <c r="E27" i="5"/>
  <c r="H319" i="3"/>
  <c r="H325" i="3" s="1"/>
  <c r="B15" i="5"/>
  <c r="B29" i="5"/>
  <c r="F30" i="5"/>
  <c r="E14" i="5"/>
  <c r="D23" i="5"/>
  <c r="F24" i="5"/>
  <c r="C27" i="5"/>
  <c r="H252" i="3"/>
  <c r="E252" i="3" s="1"/>
  <c r="E29" i="5"/>
  <c r="H260" i="3"/>
  <c r="D30" i="5" s="1"/>
  <c r="H206" i="3"/>
  <c r="D25" i="5" s="1"/>
  <c r="B27" i="5"/>
  <c r="B31" i="5"/>
  <c r="H310" i="3"/>
  <c r="D32" i="5" s="1"/>
  <c r="E37" i="5"/>
  <c r="E25" i="5"/>
  <c r="H38" i="3"/>
  <c r="F15" i="5"/>
  <c r="B17" i="5"/>
  <c r="G33" i="5"/>
  <c r="B23" i="5"/>
  <c r="F27" i="5"/>
  <c r="F31" i="5"/>
  <c r="B32" i="5"/>
  <c r="G37" i="5"/>
  <c r="B30" i="5"/>
  <c r="E28" i="5"/>
  <c r="D28" i="5"/>
  <c r="B28" i="5"/>
  <c r="F28" i="5"/>
  <c r="F23" i="5"/>
  <c r="H193" i="3"/>
  <c r="B22" i="5"/>
  <c r="C22" i="5"/>
  <c r="E22" i="5"/>
  <c r="F22" i="5"/>
  <c r="E21" i="5"/>
  <c r="C18" i="5"/>
  <c r="E18" i="5"/>
  <c r="H176" i="3"/>
  <c r="D18" i="5" s="1"/>
  <c r="B18" i="5"/>
  <c r="F18" i="5"/>
  <c r="E17" i="5"/>
  <c r="H160" i="3"/>
  <c r="D17" i="5" s="1"/>
  <c r="F17" i="5"/>
  <c r="D16" i="5"/>
  <c r="B16" i="5"/>
  <c r="E16" i="5"/>
  <c r="F16" i="5"/>
  <c r="D13" i="5"/>
  <c r="F13" i="5"/>
  <c r="B13" i="5"/>
  <c r="D12" i="5"/>
  <c r="E12" i="5"/>
  <c r="F12" i="5"/>
  <c r="C21" i="5"/>
  <c r="D36" i="5"/>
  <c r="E323" i="3"/>
  <c r="C12" i="5"/>
  <c r="D26" i="5"/>
  <c r="G35" i="5"/>
  <c r="J26" i="6"/>
  <c r="J20" i="6"/>
  <c r="F19" i="6"/>
  <c r="J14" i="6"/>
  <c r="J13" i="6"/>
  <c r="F1" i="6"/>
  <c r="B8" i="5"/>
  <c r="D8" i="3"/>
  <c r="E193" i="3" l="1"/>
  <c r="H312" i="3"/>
  <c r="E312" i="3" s="1"/>
  <c r="E284" i="3"/>
  <c r="F37" i="5"/>
  <c r="E206" i="3"/>
  <c r="E38" i="3"/>
  <c r="H178" i="3"/>
  <c r="E178" i="3" s="1"/>
  <c r="E310" i="3"/>
  <c r="E260" i="3"/>
  <c r="E236" i="3"/>
  <c r="E35" i="5"/>
  <c r="E200" i="3"/>
  <c r="D15" i="5"/>
  <c r="E319" i="3"/>
  <c r="B35" i="5"/>
  <c r="D35" i="5"/>
  <c r="D14" i="5"/>
  <c r="D29" i="5"/>
  <c r="D22" i="5"/>
  <c r="B33" i="5"/>
  <c r="E33" i="5"/>
  <c r="C33" i="5"/>
  <c r="F33" i="5"/>
  <c r="F21" i="5"/>
  <c r="D21" i="5"/>
  <c r="E176" i="3"/>
  <c r="E16" i="6"/>
  <c r="E160" i="3"/>
  <c r="E19" i="5"/>
  <c r="F19" i="5"/>
  <c r="B12" i="5"/>
  <c r="G40" i="5"/>
  <c r="G19" i="5"/>
  <c r="E325" i="3"/>
  <c r="D37" i="5"/>
  <c r="E18" i="6"/>
  <c r="C37" i="5"/>
  <c r="D18" i="6"/>
  <c r="B37" i="5"/>
  <c r="F18" i="6" l="1"/>
  <c r="E17" i="6"/>
  <c r="E20" i="6" s="1"/>
  <c r="D33" i="5"/>
  <c r="D17" i="6"/>
  <c r="B40" i="5"/>
  <c r="C40" i="5"/>
  <c r="C19" i="5"/>
  <c r="D16" i="6"/>
  <c r="B19" i="5"/>
  <c r="E40" i="5"/>
  <c r="F40" i="5"/>
  <c r="H327" i="3"/>
  <c r="D40" i="5" s="1"/>
  <c r="D19" i="5"/>
  <c r="F17" i="6" l="1"/>
  <c r="F22" i="6"/>
  <c r="F16" i="6"/>
  <c r="F24" i="6"/>
  <c r="F23" i="6"/>
  <c r="F25" i="6"/>
  <c r="D20" i="6"/>
  <c r="E327" i="3"/>
  <c r="F20" i="6" l="1"/>
  <c r="F26" i="6"/>
  <c r="J28" i="6" l="1"/>
  <c r="I29" i="6" s="1"/>
  <c r="J29" i="6" s="1"/>
  <c r="J31" i="6" s="1"/>
  <c r="F13" i="6" s="1"/>
  <c r="F12" i="6" l="1"/>
  <c r="F14" i="6"/>
  <c r="J12" i="6"/>
</calcChain>
</file>

<file path=xl/sharedStrings.xml><?xml version="1.0" encoding="utf-8"?>
<sst xmlns="http://schemas.openxmlformats.org/spreadsheetml/2006/main" count="721" uniqueCount="459">
  <si>
    <t>Dodávateľ:</t>
  </si>
  <si>
    <t>Odberateľ:</t>
  </si>
  <si>
    <t xml:space="preserve"> </t>
  </si>
  <si>
    <t xml:space="preserve">Spracoval: </t>
  </si>
  <si>
    <t>V module</t>
  </si>
  <si>
    <t>Hlavička1</t>
  </si>
  <si>
    <t>Mena</t>
  </si>
  <si>
    <t>Hlavička2</t>
  </si>
  <si>
    <t>Obdobie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</si>
  <si>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</si>
  <si>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</si>
  <si>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</si>
  <si>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</si>
  <si>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</si>
  <si>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</si>
  <si>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</si>
  <si>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</si>
  <si>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</si>
  <si>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</si>
  <si>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</si>
  <si>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</si>
  <si>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</si>
  <si>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</si>
  <si>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</si>
  <si>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</si>
  <si>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</si>
  <si>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</si>
  <si>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</si>
  <si>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</si>
  <si>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</si>
  <si>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</si>
  <si>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</si>
  <si>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</si>
  <si>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</si>
  <si>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</si>
  <si>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</si>
  <si>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</si>
  <si>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</si>
  <si>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</si>
  <si>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</si>
  <si>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</si>
  <si>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</si>
  <si>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</si>
  <si>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</si>
  <si>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</si>
  <si>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</si>
  <si>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</si>
  <si>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</si>
  <si>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</si>
  <si>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</si>
  <si>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</si>
  <si>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</si>
  <si>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</si>
  <si>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</si>
  <si>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</si>
  <si>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</si>
  <si>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</si>
  <si>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</si>
  <si>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</si>
  <si>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</si>
  <si>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</si>
  <si>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</si>
  <si>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</si>
  <si>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</si>
  <si>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</si>
  <si>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</si>
  <si>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</si>
  <si>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</si>
  <si>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</si>
  <si>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</si>
  <si>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</si>
  <si>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</si>
  <si>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</si>
  <si>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</si>
  <si>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</si>
  <si>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</si>
  <si>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</si>
  <si>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</si>
  <si>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</si>
  <si>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</si>
  <si>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</si>
  <si>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</si>
  <si>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</si>
  <si>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</si>
  <si>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</si>
  <si>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</si>
  <si>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Kolkársky klub DKK Nové Mesto nad Váhom </t>
  </si>
  <si>
    <t xml:space="preserve">Spracoval:                                         </t>
  </si>
  <si>
    <t xml:space="preserve">Projektant: archpoint, s.r.o., </t>
  </si>
  <si>
    <t xml:space="preserve">JKSO : </t>
  </si>
  <si>
    <t>Dátum: 04.03.2025</t>
  </si>
  <si>
    <t>Stavba : Revitalizácia a zníženie energetickej náročnosti objektu KOLKÁRNE</t>
  </si>
  <si>
    <t>p.č. 3647/1,2 k.ú. N.Mesto n.Váhom</t>
  </si>
  <si>
    <t>JKSO :</t>
  </si>
  <si>
    <t>Rozpočet: 012/2025</t>
  </si>
  <si>
    <t>04.03.2025</t>
  </si>
  <si>
    <t xml:space="preserve">Kolkársky klub DKK Nové Mesto nad Váhom </t>
  </si>
  <si>
    <t>91501 Nové Mesto nad Váhom</t>
  </si>
  <si>
    <t xml:space="preserve">archpoint, s.r.o.,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</si>
  <si>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</si>
  <si>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</si>
  <si>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</si>
  <si>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</si>
  <si>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</si>
  <si>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</si>
  <si>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</si>
  <si>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</si>
  <si>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</si>
  <si>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</si>
  <si>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</si>
  <si>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</si>
  <si>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</si>
  <si>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</si>
  <si>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</si>
  <si>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</si>
  <si>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</si>
  <si>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m3</t>
  </si>
  <si>
    <t>2 - ZÁKLADY</t>
  </si>
  <si>
    <t>011</t>
  </si>
  <si>
    <t>m2</t>
  </si>
  <si>
    <t>t</t>
  </si>
  <si>
    <t>3 - ZVISLÉ A KOMPLETNÉ KONŠTRUKCIE</t>
  </si>
  <si>
    <t>311272312</t>
  </si>
  <si>
    <t>Murivo presné porobet tvárnice PPT-PDK Ytong, 300mm, P2-400</t>
  </si>
  <si>
    <t>"domurovanie časti fasády"    72,00*0,30 =   21,600</t>
  </si>
  <si>
    <t>012</t>
  </si>
  <si>
    <t>317143626</t>
  </si>
  <si>
    <t>Preklady nosné Ytong 2000x300x249mm</t>
  </si>
  <si>
    <t>kus</t>
  </si>
  <si>
    <t>342272436</t>
  </si>
  <si>
    <t>Priečky PPP Ytong hr.125mm 550kg/m3</t>
  </si>
  <si>
    <t>1,00*2,40*2 =   4,800</t>
  </si>
  <si>
    <t>0,92*3,30 =   3,036</t>
  </si>
  <si>
    <t>1,80*3,30 =   5,940</t>
  </si>
  <si>
    <t>342272536</t>
  </si>
  <si>
    <t>Priečky PPP Ytong hr.150mm 550kg/m3</t>
  </si>
  <si>
    <t>(2,23+0,15+2,01+0,125+0,875)*3,30 =   17,787</t>
  </si>
  <si>
    <t>4,15*3,30 =   13,695</t>
  </si>
  <si>
    <t>-0,80*2,00 =   -1,600</t>
  </si>
  <si>
    <t>-0,70*2,00 =   -1,400</t>
  </si>
  <si>
    <t>4,98*3,30 =   16,434</t>
  </si>
  <si>
    <t>(1,86+0,15+0,90)*3,30 =   9,603</t>
  </si>
  <si>
    <t>-0,80*2,00*2 =   -3,200</t>
  </si>
  <si>
    <t>(3,84+0,15+3,96)*3,30 =   26,235</t>
  </si>
  <si>
    <t>-1,50*3,30 =   -4,950</t>
  </si>
  <si>
    <t>1,00*3,30 =   3,300</t>
  </si>
  <si>
    <t>1,30*3,30 =   4,290</t>
  </si>
  <si>
    <t>(1,25+0,15+2,00)*3,30 =   11,220</t>
  </si>
  <si>
    <t xml:space="preserve">3 - ZVISLÉ A KOMPLETNÉ KONŠTRUKCIE  spolu: </t>
  </si>
  <si>
    <t>4 - VODOROVNÉ KONŠTRUKCIE</t>
  </si>
  <si>
    <t>417321515</t>
  </si>
  <si>
    <t>Stužujúce pásy a vence zo železobetónu tr. C25/30</t>
  </si>
  <si>
    <t>0,30*0,25*104,00 =   7,800</t>
  </si>
  <si>
    <t>417351115</t>
  </si>
  <si>
    <t>Debnenie stužujúcich pásov a vencov zhotovenie</t>
  </si>
  <si>
    <t>2*104,00*0,25 =   52,000</t>
  </si>
  <si>
    <t>417351116</t>
  </si>
  <si>
    <t>Debnenie stužujúcich pásov a vencov odstránenie</t>
  </si>
  <si>
    <t>417361821</t>
  </si>
  <si>
    <t>Výstuž stužujúcich pásov, vencov BSt 500 (10505)</t>
  </si>
  <si>
    <t>7,80*100/1000 =   0,780</t>
  </si>
  <si>
    <t>221</t>
  </si>
  <si>
    <t>451577777</t>
  </si>
  <si>
    <t>Podklad pod dlažbu z kameniva ťaženého hr. 30-100 mm</t>
  </si>
  <si>
    <t>21,00+44,00 =   65,000</t>
  </si>
  <si>
    <t xml:space="preserve">4 - VODOROVNÉ KONŠTRUKCIE  spolu: </t>
  </si>
  <si>
    <t>5 - KOMUNIKÁCIE</t>
  </si>
  <si>
    <t>MAT</t>
  </si>
  <si>
    <t>6 - ÚPRAVY POVRCHOV, PODLAHY, VÝPLNE</t>
  </si>
  <si>
    <t>612421637</t>
  </si>
  <si>
    <t>Omietka vnút. stien vápenná štuková</t>
  </si>
  <si>
    <t>2*(4,18+5,16)*3,30 =   61,644</t>
  </si>
  <si>
    <t>2*(1,305+0,875)*(2,40-2,20) =   0,872</t>
  </si>
  <si>
    <t>(2*(0,875+0,125)+0,80)*(2,40-2,20) =   0,560</t>
  </si>
  <si>
    <t>(2*(0,875+0,125)+0,80)*(3,30-2,20) =   3,080</t>
  </si>
  <si>
    <t>(2*2,01+1,305+0,125+0,80)*3,30 =   20,625</t>
  </si>
  <si>
    <t>2*(4,18+1,69)*3,30 =   38,742</t>
  </si>
  <si>
    <t>-0,80*02,00 =   -1,600</t>
  </si>
  <si>
    <t>-0,70*2,00*2 =   -2,800</t>
  </si>
  <si>
    <t>2*(1,48+1,47)*0,20 =   1,180</t>
  </si>
  <si>
    <t>-1,48*1,47 =   -2,176</t>
  </si>
  <si>
    <t>3*0,80*(3,30-2,20)*2 =   5,280</t>
  </si>
  <si>
    <t>2*(1,86+4,98)*3,30*2 =   90,288</t>
  </si>
  <si>
    <t>2*(4,04+1,80)*3,30 =   38,544</t>
  </si>
  <si>
    <t>(2*2,02+0,90)*0,20 =   0,988</t>
  </si>
  <si>
    <t>(2*3,15+1,80)*0,33*2 =   5,346</t>
  </si>
  <si>
    <t>-1,80*3,15*2 =   -11,340</t>
  </si>
  <si>
    <t>(2*2,36+1,63)*0,20 =   1,270</t>
  </si>
  <si>
    <t>-1,45*2,00 =   -2,900</t>
  </si>
  <si>
    <t>-1,80*2,00 =   -3,600</t>
  </si>
  <si>
    <t>2*(3,84+3,96)*3,30 =   51,480</t>
  </si>
  <si>
    <t>2*(2,00+1,47)*0,20 =   1,388</t>
  </si>
  <si>
    <t>-2,00*1,47 =   -2,940</t>
  </si>
  <si>
    <t>-1,70*1,50 =   -2,550</t>
  </si>
  <si>
    <t>2*(1,32+2,80)*(3,30-2,20) =   9,064</t>
  </si>
  <si>
    <t>2*(1,26+0,85)*(3,30-2,20) =   4,642</t>
  </si>
  <si>
    <t>2*(1,26+0,84)*(3,30-2,20) =   4,620</t>
  </si>
  <si>
    <t>2*(1,26+0,92)*(3,30-2,20) =   4,796</t>
  </si>
  <si>
    <t>2*(0,84+0,10+0,84+1,25+0,10+1,435)*(3,30-2,20) =   10,043</t>
  </si>
  <si>
    <t>2*(1,75+2,00)*(3,30-2,20) =   8,250</t>
  </si>
  <si>
    <t>2*(5,71+24,65+0,85+8,42+0,16+3,76)*3,30 =   287,430</t>
  </si>
  <si>
    <t>2*(1,45+1,47)*0,20*5 =   5,840</t>
  </si>
  <si>
    <t>-1,45*1,47*5 =   -10,658</t>
  </si>
  <si>
    <t>(2*2,36+0,90)*0,20 =   1,124</t>
  </si>
  <si>
    <t>-0,90*2,35 =   -2,115</t>
  </si>
  <si>
    <t>-2,00*1,50 =   -3,000</t>
  </si>
  <si>
    <t>-1,80-2,00 =   -3,800</t>
  </si>
  <si>
    <t>-0,70*2,00*3 =   -4,200</t>
  </si>
  <si>
    <t>-0,90*2,00 =   -1,800</t>
  </si>
  <si>
    <t>612451111</t>
  </si>
  <si>
    <t>Omietka vnút. stien cem. hrubá zatretá</t>
  </si>
  <si>
    <t>"pod obklad"</t>
  </si>
  <si>
    <t>(1,305+0,125+0,80+0,875*2)*2,20 =   8,756</t>
  </si>
  <si>
    <t>(2*2,00+1,305+0,125+0,80)*1,20 =   7,476</t>
  </si>
  <si>
    <t>3*0,90*2,20*2*2 =   23,760</t>
  </si>
  <si>
    <t>1,00*1,20*2 =   2,400</t>
  </si>
  <si>
    <t>2*(1,32+2,81)*2,20 =   18,172</t>
  </si>
  <si>
    <t>-0,60*2,00*2 =   -2,400</t>
  </si>
  <si>
    <t>2*(1,26+0,92)*2,20 =   9,592</t>
  </si>
  <si>
    <t>2*(0,84+1,25)*2,20*2 =   18,392</t>
  </si>
  <si>
    <t>2*(0,84+0,10+0,84+1,435)*2,20 =   14,146</t>
  </si>
  <si>
    <t>2*(1,75+2,00)*2,20 =   16,500</t>
  </si>
  <si>
    <t>612456211</t>
  </si>
  <si>
    <t>Postrek vnút. izolácií alebo konštr. stien maltou cementovou</t>
  </si>
  <si>
    <t>627,761+105,994 =   733,755</t>
  </si>
  <si>
    <t>612481119</t>
  </si>
  <si>
    <t>Potiahnutie vnút., alebo vonk. stien a ostatných plôch sklotextilnou mriežkou</t>
  </si>
  <si>
    <t>6224642330</t>
  </si>
  <si>
    <t>Omietka vonk. stien tenkovrstv. BAUMIT silikónová NanoporTop škrabaná 3 mm</t>
  </si>
  <si>
    <t>1,92+124,614+232,641+47,642 =   406,817</t>
  </si>
  <si>
    <t>622464313</t>
  </si>
  <si>
    <t>Omietka vonk. stien šľachtená BAUMIT Mosaik Top</t>
  </si>
  <si>
    <t>0,36+10,478 =   10,838</t>
  </si>
  <si>
    <t>625253003</t>
  </si>
  <si>
    <t>Kontaktný zatepľovací systém BAUMIT TI hr. 30 mm</t>
  </si>
  <si>
    <t>4*0,60*0,20*4 =   1,920</t>
  </si>
  <si>
    <t>625253020</t>
  </si>
  <si>
    <t>Kontaktný zatepľovací systém BAUMIT TI hr. 200 mm na skrutkovacie kotvy</t>
  </si>
  <si>
    <t>(4,18+38,55)*(3,25-0,30) =   126,054</t>
  </si>
  <si>
    <t>-0,60*0,60*4 =   -1,440</t>
  </si>
  <si>
    <t>6252532041</t>
  </si>
  <si>
    <t>Zateplenie vonk. konštr.doskami  XPS hr. 30 mm systém BAUMIT bez omietky</t>
  </si>
  <si>
    <t>2*0,20*0,45*2 =   0,360</t>
  </si>
  <si>
    <t>6252533030</t>
  </si>
  <si>
    <t>Kontaktný zatepľovací systém hr. 30 mm z dosiek EPS-F 70 bez omietky</t>
  </si>
  <si>
    <t>2*(1,48+1,47)*0,20*(1+1+4) =   7,080</t>
  </si>
  <si>
    <t>(2*(2,00-0,30)+1,63)*0,20 =   1,006</t>
  </si>
  <si>
    <t>(2*(2,36-0,30)+0,90)*0,20 =   1,004</t>
  </si>
  <si>
    <t>625253320</t>
  </si>
  <si>
    <t>Kontaktný zatepľovací systém BAUMIT Pro hr. 200 mm z dosiek EPS-F na skrutkovacie kotvy</t>
  </si>
  <si>
    <t>4,18*3,25 =   13,585</t>
  </si>
  <si>
    <t>6,24*3,25 =   20,280</t>
  </si>
  <si>
    <t>-1,63*2,36 =   -3,847</t>
  </si>
  <si>
    <t>10,50*3,25 =   34,125</t>
  </si>
  <si>
    <t>0,83*3,25 =   2,698</t>
  </si>
  <si>
    <t>27,65*3,25 =   89,863</t>
  </si>
  <si>
    <t>-0,90*2,36 =   -2,124</t>
  </si>
  <si>
    <t>-1,48*1,47*4 =   -8,702</t>
  </si>
  <si>
    <t>12,94*3,25 =   42,055</t>
  </si>
  <si>
    <t>"štíty"</t>
  </si>
  <si>
    <t>2*26,00 =   52,000</t>
  </si>
  <si>
    <t>625253321</t>
  </si>
  <si>
    <t>Kontaktný zatepľovací systém BAUMIT Pro hr. 200 mm z dosiek XPS na skrutkovacie kotvy</t>
  </si>
  <si>
    <t>(4,18+38,55+14,17+38,55+6,24+4,18)*0,45 =   47,642</t>
  </si>
  <si>
    <t>632433341</t>
  </si>
  <si>
    <t>Poter betónový samonivelizačný hr. do 40 mm tr. C25/30</t>
  </si>
  <si>
    <t>92,00*0,43 =   39,560</t>
  </si>
  <si>
    <t>648991111</t>
  </si>
  <si>
    <t>Osadenie parapetných dosák z plastických hmôt š. do 20 cm</t>
  </si>
  <si>
    <t>m</t>
  </si>
  <si>
    <t>0,60*4+1,48*(1+1+4)+2,00 =   13,280</t>
  </si>
  <si>
    <t>6119A0201</t>
  </si>
  <si>
    <t>Parapeta vnútorná komôrková plastová šír.180 mm</t>
  </si>
  <si>
    <t xml:space="preserve">6 - ÚPRAVY POVRCHOV, PODLAHY, VÝPLNE  spolu: </t>
  </si>
  <si>
    <t>9 - OSTATNÉ KONŠTRUKCIE A PRÁCE</t>
  </si>
  <si>
    <t>003</t>
  </si>
  <si>
    <t>941941041</t>
  </si>
  <si>
    <t>Montáž lešenia ľahk. radového s podlahami š. do 1,2 m v. do 10 m</t>
  </si>
  <si>
    <t>(4,18+38,55+1,20+12,94+38,55+6,14+4,18)*3,30 =   348,942</t>
  </si>
  <si>
    <t>"štíty"  2*26,00 =   52,000</t>
  </si>
  <si>
    <t>953945222</t>
  </si>
  <si>
    <t>Profil okenný APU s integrovanou tkaninou PCI</t>
  </si>
  <si>
    <t>4*0,60*4 =   9,600</t>
  </si>
  <si>
    <t>2*(1,48+1,47)*(1+1+4) =   35,400</t>
  </si>
  <si>
    <t>2*(2,00+1,47) =   6,940</t>
  </si>
  <si>
    <t>2*2,00+1,63 =   5,630</t>
  </si>
  <si>
    <t>2*2,36+0,90 =   5,620</t>
  </si>
  <si>
    <t>953945223</t>
  </si>
  <si>
    <t>Profil rohový z PVC s integrovanou tkaninou PCI 10x10</t>
  </si>
  <si>
    <t>3,30*5 =   16,500</t>
  </si>
  <si>
    <t>9539456100</t>
  </si>
  <si>
    <t>Profil zakladacíí</t>
  </si>
  <si>
    <t>4,18+38,55+12,94+38,55+0,83+6,24+4,18 =   105,470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</si>
  <si>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</si>
  <si>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</si>
  <si>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</si>
  <si>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</si>
  <si>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713 - Izolácie tepelné</t>
  </si>
  <si>
    <t>713</t>
  </si>
  <si>
    <t>6315G1355</t>
  </si>
  <si>
    <t>713121111</t>
  </si>
  <si>
    <t>Montáž tep. izolácie podláh 1 x položenie</t>
  </si>
  <si>
    <t>2831F1324</t>
  </si>
  <si>
    <t>Polystyrén extrudovaný XPS - hr.50 mm</t>
  </si>
  <si>
    <t>713131111</t>
  </si>
  <si>
    <t>Montáž tep. izolácie stien, pribitie</t>
  </si>
  <si>
    <t>"štíty"   2*26,00 =   52,000</t>
  </si>
  <si>
    <t>283190509</t>
  </si>
  <si>
    <t>Polystyrén fasádny EPS 70F hrúbka 90mm</t>
  </si>
  <si>
    <t>713131141</t>
  </si>
  <si>
    <t>Montáž tep. izol. stien a základov lepením celopl. rohoží, pásov dielcov, dosiek</t>
  </si>
  <si>
    <t>(2*(4,18+38,55-0,20*2+0,12*2+14,17-0,20*2+0,12*2)-(4,18+6,24))*0,60 =   61,644</t>
  </si>
  <si>
    <t>283290003600</t>
  </si>
  <si>
    <t>Fólia separačná PE bal. 100 m2</t>
  </si>
  <si>
    <t>713191410</t>
  </si>
  <si>
    <t>Izolácia tepelná položenie parozábrany z PE folie /Isotec, Tyvek a pod./ hr 0,1m</t>
  </si>
  <si>
    <t>998713201</t>
  </si>
  <si>
    <t>Presun hmôt pre izolácie tepelné v objektoch výšky do 6 m</t>
  </si>
  <si>
    <t xml:space="preserve">713 - Izolácie tepelné  spolu: </t>
  </si>
  <si>
    <t>762 - Konštrukcie tesárske</t>
  </si>
  <si>
    <t>763 - Konštrukcie  - drevostavby</t>
  </si>
  <si>
    <t>763</t>
  </si>
  <si>
    <t>763136030</t>
  </si>
  <si>
    <t>Podhľady sadr. kazet RIGIPS 600x600 mm hrana E15 poloskrytá kon.</t>
  </si>
  <si>
    <t>14,06+6,50+7,06+9,14+9,14+15,58+15,21-5,96+1,14+4,61+63,50+161,29+234,57 =   535,840</t>
  </si>
  <si>
    <t>998763201</t>
  </si>
  <si>
    <t>Presun hmôt pre drevostavby v objektoch výšky do 12 m</t>
  </si>
  <si>
    <t xml:space="preserve">763 - Konštrukcie  - drevostavby  spolu: </t>
  </si>
  <si>
    <t>764 - Konštrukcie klampiarske</t>
  </si>
  <si>
    <t>764</t>
  </si>
  <si>
    <t>764410340</t>
  </si>
  <si>
    <t>Klamp. AL hr. 0,8 oplechovanie parapetov rš 250</t>
  </si>
  <si>
    <t>998764201</t>
  </si>
  <si>
    <t>Presun hmôt pre klampiarske konštr. v objektoch výšky do 6 m</t>
  </si>
  <si>
    <t xml:space="preserve">764 - Konštrukcie klampiarske  spolu: </t>
  </si>
  <si>
    <t>765 - Krytiny tvrdé</t>
  </si>
  <si>
    <t>765</t>
  </si>
  <si>
    <t>765011110</t>
  </si>
  <si>
    <t>kpl</t>
  </si>
  <si>
    <t xml:space="preserve">765 - Krytiny tvrdé  spolu: </t>
  </si>
  <si>
    <t>766 - Konštrukcie stolárske</t>
  </si>
  <si>
    <t>766</t>
  </si>
  <si>
    <t>766661112</t>
  </si>
  <si>
    <t>Montáž dvier kompl. otvár. do zárubne 1-krídl. do 0,8m</t>
  </si>
  <si>
    <t>"600"   5 =   5,000</t>
  </si>
  <si>
    <t>"700"   5 =   5,000</t>
  </si>
  <si>
    <t>"800"   5 =   5,000</t>
  </si>
  <si>
    <t>611628001</t>
  </si>
  <si>
    <t>Dvere vnútorné plné 60x202 fólia dub + kovanie</t>
  </si>
  <si>
    <t>6116280100</t>
  </si>
  <si>
    <t>Dvere vnútorné plné 70x197 fólia dub + kovanie</t>
  </si>
  <si>
    <t>6116280200</t>
  </si>
  <si>
    <t>Dvere vnútorné plné 80x197 fólia dub + kovanie</t>
  </si>
  <si>
    <t>766661122</t>
  </si>
  <si>
    <t>Montáž dvier kompl. otvár. do zárubne 1-krídl. nad 0,8m</t>
  </si>
  <si>
    <t>"900"   1 =   1,000</t>
  </si>
  <si>
    <t>6116280300</t>
  </si>
  <si>
    <t>Dvere vnútorné plné 90x197 fólia dub + kovanie</t>
  </si>
  <si>
    <t>766661142</t>
  </si>
  <si>
    <t>Montáž dvier kompl. otvár. do zárubne 2-krídl. nad 1,45m</t>
  </si>
  <si>
    <t>"1600"   1 =   1,000</t>
  </si>
  <si>
    <t>611628450</t>
  </si>
  <si>
    <t>Dvere vnútorné fóliované160x197 zasklené + kovanie</t>
  </si>
  <si>
    <t>766682111</t>
  </si>
  <si>
    <t>Montáž zárubní obložkových pre dvere jednokrídl. hr.steny do 170 mm</t>
  </si>
  <si>
    <t>"800"    5 =   5,000</t>
  </si>
  <si>
    <t>"900"    1 =   1,000</t>
  </si>
  <si>
    <t>6116G0201</t>
  </si>
  <si>
    <t>Zárubňa obložková fóliovaná šírky 60-90 cm</t>
  </si>
  <si>
    <t>766682121</t>
  </si>
  <si>
    <t>Montáž zárubní obložkových pre dvere dvojkrídlové hr. steny do 170 mm</t>
  </si>
  <si>
    <t>6116G0205</t>
  </si>
  <si>
    <t>Zárubňa obložková fóliovaná šírky 160, 165, 180, 185 cm</t>
  </si>
  <si>
    <t>766829121</t>
  </si>
  <si>
    <t>998766201</t>
  </si>
  <si>
    <t>Presun hmôt pre konštr. stolárske v objektoch výšky do 6 m</t>
  </si>
  <si>
    <t xml:space="preserve">766 - Konštrukcie stolárske  spolu: </t>
  </si>
  <si>
    <t>767 - Konštrukcie doplnk. kovové stavebné</t>
  </si>
  <si>
    <t>771 - Podlahy z dlaždíc  keramických</t>
  </si>
  <si>
    <t>771</t>
  </si>
  <si>
    <t>771471113</t>
  </si>
  <si>
    <t>Montáž soklov keram.rovných do malty do 12cm</t>
  </si>
  <si>
    <t>2*(4,18+5,16) =   18,680</t>
  </si>
  <si>
    <t>2*(4,18+1,69)*2 =   23,480</t>
  </si>
  <si>
    <t>597640491</t>
  </si>
  <si>
    <t>Keramický soklík</t>
  </si>
  <si>
    <t>42,16*0,12*1,10 =   5,565</t>
  </si>
  <si>
    <t>771575110</t>
  </si>
  <si>
    <t>Montáž podláh z dlaždíc keram. hlad. 400x400 do tmelu</t>
  </si>
  <si>
    <t>14,05+6,50+7,06+9,14+9,14+5,96+1,14+4,81+3,50 =   61,300</t>
  </si>
  <si>
    <t>597643050</t>
  </si>
  <si>
    <t>Keramická dlažba</t>
  </si>
  <si>
    <t>61,30*1,10 =   67,430</t>
  </si>
  <si>
    <t>771589791</t>
  </si>
  <si>
    <t>Prípl. za plochu do 5m2 jednotlivo pri montáži podláh mozaik</t>
  </si>
  <si>
    <t>1,14+4,81+3,50 =   9,450</t>
  </si>
  <si>
    <t>998771201</t>
  </si>
  <si>
    <t>Presun hmôt pre podlahy z dlaždíc v objektoch výšky do 6 m</t>
  </si>
  <si>
    <t xml:space="preserve">771 - Podlahy z dlaždíc  keramických  spolu: </t>
  </si>
  <si>
    <t>775 - Podlahy vlysové a parketové</t>
  </si>
  <si>
    <t>775</t>
  </si>
  <si>
    <t>775918911</t>
  </si>
  <si>
    <t>Montáž parket podláh laminátových š.nad100do150mm pláv bez lep spoj systém clic</t>
  </si>
  <si>
    <t>15,58+15,21+161,29 =   192,080</t>
  </si>
  <si>
    <t>6119421230</t>
  </si>
  <si>
    <t>Parkety vinylové veľkoplošné</t>
  </si>
  <si>
    <t>775973113</t>
  </si>
  <si>
    <t>Podložka pod pláv.podlahu,fólia Mirelon hr.3mm</t>
  </si>
  <si>
    <t>998775201</t>
  </si>
  <si>
    <t>Presun hmôt pre podlahy vlysové v objektoch výšky do 6 m</t>
  </si>
  <si>
    <t xml:space="preserve">775 - Podlahy vlysové a parketové  spolu: </t>
  </si>
  <si>
    <t>781 - Obklady z obkladačiek a dosiek</t>
  </si>
  <si>
    <t>781471109</t>
  </si>
  <si>
    <t>Montáž obkladov vnút. ker. režných hlad. do tmelu</t>
  </si>
  <si>
    <t>5976708000</t>
  </si>
  <si>
    <t>Obklad keramický</t>
  </si>
  <si>
    <t>105,994*1,10 =   116,593</t>
  </si>
  <si>
    <t>781479704</t>
  </si>
  <si>
    <t>Prípl. za škárovanie bielym cementom pri mont. obkl. ker.</t>
  </si>
  <si>
    <t>998781201</t>
  </si>
  <si>
    <t>Presun hmôt pre obklady keramické v objektoch výšky do 6 m</t>
  </si>
  <si>
    <t xml:space="preserve">781 - Obklady z obkladačiek a dosiek  spolu: </t>
  </si>
  <si>
    <t>784 - Maľby</t>
  </si>
  <si>
    <t>784</t>
  </si>
  <si>
    <t>784452271</t>
  </si>
  <si>
    <t>Maľba zo zmesí tekut. 1 far. dvojnás. v miest. do 3,8m</t>
  </si>
  <si>
    <t>784452517</t>
  </si>
  <si>
    <t>Penetračný náter pod maľovku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</si>
  <si>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</si>
  <si>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</si>
  <si>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</si>
  <si>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</si>
  <si>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</si>
  <si>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21001000020</t>
  </si>
  <si>
    <t>922</t>
  </si>
  <si>
    <t>2200100010</t>
  </si>
  <si>
    <t>2100100004</t>
  </si>
  <si>
    <t xml:space="preserve">M21 - 155 Elektromontáže  spolu: </t>
  </si>
  <si>
    <t>M22 - 156 Montáž oznam. signal. a zab. zariadení</t>
  </si>
  <si>
    <t>VRN</t>
  </si>
  <si>
    <t>000600012.R</t>
  </si>
  <si>
    <t xml:space="preserve">M22 - 156 Montáž oznam. signal. a zab. zariadení  spolu: </t>
  </si>
  <si>
    <t xml:space="preserve">PRÁCE A DODÁVKY M  spolu: </t>
  </si>
  <si>
    <t>Za rozpočet celkom</t>
  </si>
  <si>
    <t>Figura</t>
  </si>
  <si>
    <t/>
  </si>
  <si>
    <t>f</t>
  </si>
  <si>
    <t>1 - ZVISLÉ A KOMPLETNÉ KONŠTRUKCIE</t>
  </si>
  <si>
    <t>2 - VODOROVNÉ KONŠTRUKCIE</t>
  </si>
  <si>
    <t>3 - ÚPRAVY POVRCHOV, PODLAHY, VÝPLNE</t>
  </si>
  <si>
    <t>4 - OSTATNÉ KONŠTRUKCIE A PRÁCE</t>
  </si>
  <si>
    <t>Fúkana celulozová izolácia - T-i hr.320mm (1200x2000mm)</t>
  </si>
  <si>
    <t xml:space="preserve">Konštrukcia strechy a strešná krytina - príloha VV </t>
  </si>
  <si>
    <t xml:space="preserve">M+D  - Vonkajšia výplň otvorov - </t>
  </si>
  <si>
    <t>Umelé osvetlenie a vnútorné silnoprúdové rozvody- priloha</t>
  </si>
  <si>
    <t>Slaboprúdové rozvody - príloha</t>
  </si>
  <si>
    <t>Fotovoltické zariadenie - príloha</t>
  </si>
  <si>
    <t>Technológia a kolkárske dráhy - príloha</t>
  </si>
  <si>
    <t>Dátum: 04.02.2025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</si>
</sst>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\ &quot;Sk&quot;_-;\-* #,##0\ &quot;Sk&quot;_-;_-* &quot;-&quot;\ &quot;Sk&quot;_-;_-@_-"/>
    <numFmt numFmtId="165" formatCode="#,##0.000"/>
    <numFmt numFmtId="166" formatCode="#,##0&quot; Sk&quot;;[Red]&quot;-&quot;#,##0&quot; Sk&quot;"/>
    <numFmt numFmtId="167" formatCode="#,##0&quot; &quot;"/>
    <numFmt numFmtId="168" formatCode="_ * #,##0_ ;_ * \-#,##0_ ;_ * &quot;-&quot;_ ;_ @_ "/>
    <numFmt numFmtId="169" formatCode="_(&quot;$&quot;* #,##0_);_(&quot;$&quot;* \(#,##0\);_(&quot;$&quot;* &quot;-&quot;_);_(@_)"/>
    <numFmt numFmtId="170" formatCode="#,##0.00000"/>
    <numFmt numFmtId="171" formatCode="_(&quot;$&quot;* #,##0.00_);_(&quot;$&quot;* \(#,##0.00\);_(&quot;$&quot;* &quot;-&quot;??_);_(@_)"/>
    <numFmt numFmtId="172" formatCode="_ * #,##0.00_ ;_ * \-#,##0.00_ ;_ * &quot;-&quot;??_ ;_ @_ "/>
    <numFmt numFmtId="17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color rgb="FFFF0000"/>
      <name val="Arial Narrow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09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80">
    <xf numFmtId="0" fontId="0" fillId="0" borderId="0"/>
    <xf numFmtId="0" fontId="12" fillId="0" borderId="0"/>
    <xf numFmtId="0" fontId="8" fillId="2" borderId="1" applyNumberFormat="0" applyBorder="0" applyAlignment="0" applyProtection="0">
      <alignment vertical="center"/>
    </xf>
    <xf numFmtId="172" fontId="8" fillId="0" borderId="0" applyFont="0" applyFill="0" applyBorder="0" applyAlignment="0" applyProtection="0">
      <alignment vertical="center"/>
    </xf>
    <xf numFmtId="168" fontId="8" fillId="0" borderId="0" applyFont="0" applyFill="0" applyBorder="0" applyAlignment="0" applyProtection="0">
      <alignment vertical="center"/>
    </xf>
    <xf numFmtId="169" fontId="8" fillId="0" borderId="0" applyFont="0" applyFill="0" applyBorder="0" applyAlignment="0" applyProtection="0">
      <alignment vertical="center"/>
    </xf>
    <xf numFmtId="17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0" fontId="16" fillId="4" borderId="3" applyNumberFormat="0" applyFill="0" applyAlignment="0" applyProtection="0">
      <alignment vertical="center"/>
    </xf>
    <xf numFmtId="0" fontId="8" fillId="5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6" borderId="5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6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7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23" fillId="9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0" borderId="9" applyFont="0" applyFill="0" applyBorder="0">
      <alignment vertical="center"/>
    </xf>
    <xf numFmtId="0" fontId="27" fillId="11" borderId="10" applyNumberFormat="0" applyAlignment="0" applyProtection="0">
      <alignment vertical="center"/>
    </xf>
    <xf numFmtId="0" fontId="14" fillId="12" borderId="11" applyNumberFormat="0" applyBorder="0" applyAlignment="0" applyProtection="0">
      <alignment vertical="center"/>
    </xf>
    <xf numFmtId="0" fontId="22" fillId="13" borderId="12" applyNumberFormat="0" applyBorder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8" fillId="15" borderId="14" applyNumberFormat="0" applyBorder="0" applyAlignment="0" applyProtection="0">
      <alignment vertical="center"/>
    </xf>
    <xf numFmtId="0" fontId="26" fillId="16" borderId="15" applyNumberFormat="0" applyAlignment="0" applyProtection="0">
      <alignment vertical="center"/>
    </xf>
    <xf numFmtId="0" fontId="8" fillId="17" borderId="16" applyNumberFormat="0" applyBorder="0" applyAlignment="0" applyProtection="0"/>
    <xf numFmtId="0" fontId="18" fillId="18" borderId="17" applyNumberFormat="0" applyFill="0" applyAlignment="0" applyProtection="0">
      <alignment vertical="center"/>
    </xf>
    <xf numFmtId="164" fontId="12" fillId="0" borderId="0" applyFont="0" applyFill="0" applyBorder="0" applyAlignment="0" applyProtection="0"/>
    <xf numFmtId="0" fontId="11" fillId="19" borderId="18" applyNumberFormat="0" applyFill="0" applyAlignment="0" applyProtection="0">
      <alignment vertical="center"/>
    </xf>
    <xf numFmtId="0" fontId="8" fillId="20" borderId="19" applyNumberFormat="0" applyBorder="0" applyAlignment="0" applyProtection="0"/>
    <xf numFmtId="0" fontId="13" fillId="21" borderId="20" applyNumberFormat="0" applyBorder="0" applyAlignment="0" applyProtection="0">
      <alignment vertical="center"/>
    </xf>
    <xf numFmtId="0" fontId="19" fillId="22" borderId="21" applyNumberFormat="0" applyBorder="0" applyAlignment="0" applyProtection="0">
      <alignment vertical="center"/>
    </xf>
    <xf numFmtId="0" fontId="8" fillId="20" borderId="19" applyNumberFormat="0" applyBorder="0" applyAlignment="0" applyProtection="0"/>
    <xf numFmtId="0" fontId="14" fillId="23" borderId="22" applyNumberFormat="0" applyBorder="0" applyAlignment="0" applyProtection="0">
      <alignment vertical="center"/>
    </xf>
    <xf numFmtId="0" fontId="8" fillId="24" borderId="23" applyNumberFormat="0" applyBorder="0" applyAlignment="0" applyProtection="0">
      <alignment vertical="center"/>
    </xf>
    <xf numFmtId="0" fontId="14" fillId="25" borderId="24" applyNumberFormat="0" applyBorder="0" applyAlignment="0" applyProtection="0">
      <alignment vertical="center"/>
    </xf>
    <xf numFmtId="0" fontId="14" fillId="26" borderId="25" applyNumberFormat="0" applyBorder="0" applyAlignment="0" applyProtection="0">
      <alignment vertical="center"/>
    </xf>
    <xf numFmtId="0" fontId="8" fillId="27" borderId="26" applyNumberFormat="0" applyBorder="0" applyAlignment="0" applyProtection="0">
      <alignment vertical="center"/>
    </xf>
    <xf numFmtId="0" fontId="8" fillId="28" borderId="27" applyNumberFormat="0" applyBorder="0" applyAlignment="0" applyProtection="0">
      <alignment vertical="center"/>
    </xf>
    <xf numFmtId="0" fontId="14" fillId="29" borderId="28" applyNumberFormat="0" applyBorder="0" applyAlignment="0" applyProtection="0">
      <alignment vertical="center"/>
    </xf>
    <xf numFmtId="0" fontId="14" fillId="30" borderId="29" applyNumberFormat="0" applyBorder="0" applyAlignment="0" applyProtection="0">
      <alignment vertical="center"/>
    </xf>
    <xf numFmtId="0" fontId="8" fillId="31" borderId="30" applyNumberFormat="0" applyBorder="0" applyAlignment="0" applyProtection="0">
      <alignment vertical="center"/>
    </xf>
    <xf numFmtId="0" fontId="14" fillId="32" borderId="31" applyNumberFormat="0" applyBorder="0" applyAlignment="0" applyProtection="0">
      <alignment vertical="center"/>
    </xf>
    <xf numFmtId="166" fontId="24" fillId="10" borderId="9"/>
    <xf numFmtId="0" fontId="8" fillId="33" borderId="32" applyNumberFormat="0" applyBorder="0" applyAlignment="0" applyProtection="0">
      <alignment vertical="center"/>
    </xf>
    <xf numFmtId="0" fontId="12" fillId="0" borderId="0"/>
    <xf numFmtId="0" fontId="8" fillId="34" borderId="33" applyNumberFormat="0" applyBorder="0" applyAlignment="0" applyProtection="0">
      <alignment vertical="center"/>
    </xf>
    <xf numFmtId="0" fontId="14" fillId="35" borderId="34" applyNumberFormat="0" applyBorder="0" applyAlignment="0" applyProtection="0">
      <alignment vertical="center"/>
    </xf>
    <xf numFmtId="0" fontId="8" fillId="36" borderId="35" applyNumberFormat="0" applyBorder="0" applyAlignment="0" applyProtection="0">
      <alignment vertical="center"/>
    </xf>
    <xf numFmtId="0" fontId="8" fillId="37" borderId="36" applyNumberFormat="0" applyBorder="0" applyAlignment="0" applyProtection="0"/>
    <xf numFmtId="0" fontId="14" fillId="38" borderId="37" applyNumberFormat="0" applyBorder="0" applyAlignment="0" applyProtection="0">
      <alignment vertical="center"/>
    </xf>
    <xf numFmtId="0" fontId="14" fillId="39" borderId="38" applyNumberFormat="0" applyBorder="0" applyAlignment="0" applyProtection="0">
      <alignment vertical="center"/>
    </xf>
    <xf numFmtId="0" fontId="8" fillId="40" borderId="39" applyNumberFormat="0" applyBorder="0" applyAlignment="0" applyProtection="0">
      <alignment vertical="center"/>
    </xf>
    <xf numFmtId="0" fontId="8" fillId="41" borderId="40" applyNumberFormat="0" applyBorder="0" applyAlignment="0" applyProtection="0"/>
    <xf numFmtId="0" fontId="24" fillId="10" borderId="9" applyFont="0" applyFill="0"/>
    <xf numFmtId="0" fontId="14" fillId="42" borderId="41" applyNumberFormat="0" applyBorder="0" applyAlignment="0" applyProtection="0">
      <alignment vertical="center"/>
    </xf>
    <xf numFmtId="0" fontId="24" fillId="10" borderId="9">
      <alignment vertical="center"/>
    </xf>
    <xf numFmtId="0" fontId="8" fillId="43" borderId="42" applyNumberFormat="0" applyBorder="0" applyAlignment="0" applyProtection="0"/>
    <xf numFmtId="0" fontId="8" fillId="20" borderId="19" applyNumberFormat="0" applyBorder="0" applyAlignment="0" applyProtection="0"/>
    <xf numFmtId="0" fontId="8" fillId="17" borderId="16" applyNumberFormat="0" applyBorder="0" applyAlignment="0" applyProtection="0"/>
    <xf numFmtId="0" fontId="8" fillId="41" borderId="40" applyNumberFormat="0" applyBorder="0" applyAlignment="0" applyProtection="0"/>
    <xf numFmtId="0" fontId="8" fillId="44" borderId="43" applyNumberFormat="0" applyBorder="0" applyAlignment="0" applyProtection="0"/>
    <xf numFmtId="0" fontId="8" fillId="45" borderId="44" applyNumberFormat="0" applyBorder="0" applyAlignment="0" applyProtection="0"/>
    <xf numFmtId="0" fontId="8" fillId="17" borderId="16" applyNumberFormat="0" applyBorder="0" applyAlignment="0" applyProtection="0"/>
    <xf numFmtId="0" fontId="14" fillId="20" borderId="19" applyNumberFormat="0" applyBorder="0" applyAlignment="0" applyProtection="0"/>
    <xf numFmtId="0" fontId="14" fillId="46" borderId="45" applyNumberFormat="0" applyBorder="0" applyAlignment="0" applyProtection="0"/>
    <xf numFmtId="0" fontId="14" fillId="47" borderId="46" applyNumberFormat="0" applyBorder="0" applyAlignment="0" applyProtection="0"/>
    <xf numFmtId="0" fontId="14" fillId="45" borderId="44" applyNumberFormat="0" applyBorder="0" applyAlignment="0" applyProtection="0"/>
    <xf numFmtId="0" fontId="14" fillId="20" borderId="19" applyNumberFormat="0" applyBorder="0" applyAlignment="0" applyProtection="0"/>
    <xf numFmtId="0" fontId="14" fillId="41" borderId="40" applyNumberFormat="0" applyBorder="0" applyAlignment="0" applyProtection="0"/>
    <xf numFmtId="0" fontId="11" fillId="48" borderId="47" applyNumberFormat="0" applyFill="0" applyAlignment="0" applyProtection="0"/>
    <xf numFmtId="0" fontId="12" fillId="0" borderId="0"/>
    <xf numFmtId="0" fontId="28" fillId="0" borderId="0" applyNumberFormat="0" applyFill="0" applyBorder="0" applyAlignment="0" applyProtection="0"/>
    <xf numFmtId="0" fontId="24" fillId="49" borderId="48" applyBorder="0">
      <alignment vertical="center"/>
    </xf>
    <xf numFmtId="0" fontId="10" fillId="0" borderId="0" applyNumberFormat="0" applyFill="0" applyBorder="0" applyAlignment="0" applyProtection="0"/>
    <xf numFmtId="0" fontId="24" fillId="49" borderId="48">
      <alignment vertical="center"/>
    </xf>
  </cellStyleXfs>
  <cellXfs count="139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7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65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106" xfId="0" applyFont="1" applyBorder="1" applyAlignment="1">
      <alignment horizontal="center" vertical="center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29" fillId="0" borderId="0" xfId="0" applyFont="1"/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27"/>
  <sheetViews>
    <sheetView showGridLines="0" tabSelected="1" workbookViewId="0">
      <pane xSplit="4" ySplit="10" topLeftCell="E280" activePane="bottomRight" state="frozen"/>
      <selection pane="topRight"/>
      <selection pane="bottomLeft"/>
      <selection pane="bottomRight" activeCell="G323" sqref="G323"/>
    </sheetView>
  </sheetViews>
  <sheetFormatPr defaultColWidth="9.140625" defaultRowHeight="12.75"/>
  <cols>
    <col min="1" max="1" width="6.7109375" style="107" customWidth="1"/>
    <col min="2" max="2" width="3.7109375" style="108" customWidth="1"/>
    <col min="3" max="3" width="13" style="109" customWidth="1"/>
    <col min="4" max="4" width="35.7109375" style="110" customWidth="1"/>
    <col min="5" max="5" width="10.7109375" style="111" customWidth="1"/>
    <col min="6" max="6" width="5.28515625" style="112" customWidth="1"/>
    <col min="7" max="7" width="8.7109375" style="113" customWidth="1"/>
    <col min="8" max="10" width="9.7109375" style="113" customWidth="1"/>
    <col min="11" max="11" width="7.42578125" style="114" customWidth="1"/>
    <col min="12" max="12" width="8.28515625" style="114" customWidth="1"/>
    <col min="13" max="13" width="9.140625" style="111"/>
    <col min="14" max="14" width="7" style="111" customWidth="1"/>
    <col min="15" max="15" width="12.7109375" style="112" customWidth="1"/>
    <col min="16" max="18" width="13.28515625" style="111" customWidth="1"/>
    <col min="19" max="19" width="10.5703125" style="115" customWidth="1"/>
    <col min="20" max="20" width="10.28515625" style="115" customWidth="1"/>
    <col min="21" max="21" width="5.7109375" style="115" customWidth="1"/>
    <col min="22" max="22" width="9.140625" style="116"/>
    <col min="23" max="24" width="5.7109375" style="112" customWidth="1"/>
    <col min="25" max="25" width="7.5703125" style="112" customWidth="1"/>
    <col min="26" max="26" width="24.85546875" style="112" customWidth="1"/>
    <col min="27" max="27" width="4.28515625" style="112" customWidth="1"/>
    <col min="28" max="28" width="8.28515625" style="112" customWidth="1"/>
    <col min="29" max="29" width="8.7109375" style="112" customWidth="1"/>
    <col min="30" max="33" width="9.140625" style="112"/>
    <col min="34" max="34" width="9.140625" style="85"/>
    <col min="35" max="36" width="9.140625" style="85" customWidth="1"/>
    <col min="37" max="16384" width="9.140625" style="85"/>
  </cols>
  <sheetData>
    <row r="1" spans="1:33">
      <c r="A1" s="89" t="s">
        <v>86</v>
      </c>
      <c r="B1" s="85"/>
      <c r="C1" s="85"/>
      <c r="D1" s="85"/>
      <c r="E1" s="89" t="s">
        <v>87</v>
      </c>
      <c r="F1" s="85"/>
      <c r="G1" s="86"/>
      <c r="H1" s="86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</row>
    <row r="2" spans="1:33">
      <c r="A2" s="89" t="s">
        <v>88</v>
      </c>
      <c r="B2" s="85"/>
      <c r="C2" s="85"/>
      <c r="D2" s="85"/>
      <c r="E2" s="89" t="s">
        <v>89</v>
      </c>
      <c r="F2" s="85"/>
      <c r="G2" s="86"/>
      <c r="H2" s="86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</row>
    <row r="3" spans="1:33">
      <c r="A3" s="89" t="s">
        <v>11</v>
      </c>
      <c r="B3" s="85"/>
      <c r="C3" s="85"/>
      <c r="D3" s="85"/>
      <c r="E3" s="89" t="s">
        <v>458</v>
      </c>
      <c r="F3" s="85"/>
      <c r="G3" s="86"/>
      <c r="H3" s="86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</row>
    <row r="4" spans="1:33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</row>
    <row r="5" spans="1:33">
      <c r="A5" s="89" t="s">
        <v>91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</row>
    <row r="6" spans="1:33">
      <c r="A6" s="89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</row>
    <row r="7" spans="1:33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</row>
    <row r="8" spans="1:33" ht="13.5">
      <c r="A8" s="85"/>
      <c r="B8" s="118"/>
      <c r="C8" s="117"/>
      <c r="D8" s="90" t="e">
        <f>CONCATENATE(#REF!," ",#REF!," ",#REF!," ",#REF!)</f>
        <v>#REF!</v>
      </c>
      <c r="E8" s="88"/>
      <c r="F8" s="85"/>
      <c r="G8" s="86"/>
      <c r="H8" s="86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</row>
    <row r="9" spans="1:33">
      <c r="A9" s="91" t="s">
        <v>17</v>
      </c>
      <c r="B9" s="91" t="s">
        <v>18</v>
      </c>
      <c r="C9" s="91" t="s">
        <v>19</v>
      </c>
      <c r="D9" s="91" t="s">
        <v>20</v>
      </c>
      <c r="E9" s="91" t="s">
        <v>21</v>
      </c>
      <c r="F9" s="91" t="s">
        <v>22</v>
      </c>
      <c r="G9" s="91" t="s">
        <v>23</v>
      </c>
      <c r="H9" s="91" t="s">
        <v>26</v>
      </c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</row>
    <row r="10" spans="1:33">
      <c r="A10" s="93" t="s">
        <v>29</v>
      </c>
      <c r="B10" s="93" t="s">
        <v>30</v>
      </c>
      <c r="C10" s="119"/>
      <c r="D10" s="93" t="s">
        <v>31</v>
      </c>
      <c r="E10" s="93" t="s">
        <v>32</v>
      </c>
      <c r="F10" s="93" t="s">
        <v>33</v>
      </c>
      <c r="G10" s="93" t="s">
        <v>34</v>
      </c>
      <c r="H10" s="93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</row>
    <row r="11" spans="1:33"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</row>
    <row r="12" spans="1:33" ht="12" customHeight="1">
      <c r="B12" s="129" t="s">
        <v>114</v>
      </c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</row>
    <row r="13" spans="1:33"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</row>
    <row r="14" spans="1:33">
      <c r="B14" s="109" t="s">
        <v>447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</row>
    <row r="15" spans="1:33" ht="25.5">
      <c r="A15" s="107">
        <v>1</v>
      </c>
      <c r="B15" s="108" t="s">
        <v>118</v>
      </c>
      <c r="C15" s="109" t="s">
        <v>122</v>
      </c>
      <c r="D15" s="110" t="s">
        <v>123</v>
      </c>
      <c r="E15" s="111">
        <v>21.6</v>
      </c>
      <c r="F15" s="112" t="s">
        <v>116</v>
      </c>
      <c r="G15" s="113">
        <v>0</v>
      </c>
      <c r="H15" s="113">
        <f>ROUND(E15*G15,2)</f>
        <v>0</v>
      </c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</row>
    <row r="16" spans="1:33">
      <c r="D16" s="130" t="s">
        <v>124</v>
      </c>
      <c r="E16" s="131"/>
      <c r="F16" s="132"/>
      <c r="G16" s="133"/>
      <c r="H16" s="133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</row>
    <row r="17" spans="1:33">
      <c r="A17" s="107">
        <v>2</v>
      </c>
      <c r="B17" s="108" t="s">
        <v>125</v>
      </c>
      <c r="C17" s="109" t="s">
        <v>126</v>
      </c>
      <c r="D17" s="110" t="s">
        <v>127</v>
      </c>
      <c r="E17" s="111">
        <v>1</v>
      </c>
      <c r="F17" s="112" t="s">
        <v>128</v>
      </c>
      <c r="G17" s="113">
        <v>0</v>
      </c>
      <c r="H17" s="113">
        <f>ROUND(E17*G17,2)</f>
        <v>0</v>
      </c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</row>
    <row r="18" spans="1:33">
      <c r="A18" s="107">
        <v>3</v>
      </c>
      <c r="B18" s="108" t="s">
        <v>118</v>
      </c>
      <c r="C18" s="109" t="s">
        <v>129</v>
      </c>
      <c r="D18" s="110" t="s">
        <v>130</v>
      </c>
      <c r="E18" s="111">
        <v>13.776</v>
      </c>
      <c r="F18" s="112" t="s">
        <v>119</v>
      </c>
      <c r="G18" s="113">
        <v>0</v>
      </c>
      <c r="H18" s="113">
        <f>ROUND(E18*G18,2)</f>
        <v>0</v>
      </c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</row>
    <row r="19" spans="1:33">
      <c r="D19" s="130" t="s">
        <v>131</v>
      </c>
      <c r="E19" s="131"/>
      <c r="F19" s="132"/>
      <c r="G19" s="133"/>
      <c r="H19" s="133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</row>
    <row r="20" spans="1:33">
      <c r="D20" s="130" t="s">
        <v>132</v>
      </c>
      <c r="E20" s="131"/>
      <c r="F20" s="132"/>
      <c r="G20" s="133"/>
      <c r="H20" s="133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</row>
    <row r="21" spans="1:33">
      <c r="D21" s="130" t="s">
        <v>133</v>
      </c>
      <c r="E21" s="131"/>
      <c r="F21" s="132"/>
      <c r="G21" s="133"/>
      <c r="H21" s="133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</row>
    <row r="22" spans="1:33">
      <c r="A22" s="107">
        <v>4</v>
      </c>
      <c r="B22" s="108" t="s">
        <v>118</v>
      </c>
      <c r="C22" s="109" t="s">
        <v>134</v>
      </c>
      <c r="D22" s="110" t="s">
        <v>135</v>
      </c>
      <c r="E22" s="111">
        <v>85.414000000000001</v>
      </c>
      <c r="F22" s="112" t="s">
        <v>119</v>
      </c>
      <c r="G22" s="113">
        <v>0</v>
      </c>
      <c r="H22" s="113">
        <f>ROUND(E22*G22,2)</f>
        <v>0</v>
      </c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</row>
    <row r="23" spans="1:33">
      <c r="D23" s="130" t="s">
        <v>136</v>
      </c>
      <c r="E23" s="131"/>
      <c r="F23" s="132"/>
      <c r="G23" s="133"/>
      <c r="H23" s="133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</row>
    <row r="24" spans="1:33">
      <c r="D24" s="130" t="s">
        <v>137</v>
      </c>
      <c r="E24" s="131"/>
      <c r="F24" s="132"/>
      <c r="G24" s="133"/>
      <c r="H24" s="133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</row>
    <row r="25" spans="1:33">
      <c r="D25" s="130" t="s">
        <v>138</v>
      </c>
      <c r="E25" s="131"/>
      <c r="F25" s="132"/>
      <c r="G25" s="133"/>
      <c r="H25" s="133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</row>
    <row r="26" spans="1:33">
      <c r="D26" s="130" t="s">
        <v>139</v>
      </c>
      <c r="E26" s="131"/>
      <c r="F26" s="132"/>
      <c r="G26" s="133"/>
      <c r="H26" s="133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</row>
    <row r="27" spans="1:33">
      <c r="D27" s="130" t="s">
        <v>140</v>
      </c>
      <c r="E27" s="131"/>
      <c r="F27" s="132"/>
      <c r="G27" s="133"/>
      <c r="H27" s="133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</row>
    <row r="28" spans="1:33">
      <c r="D28" s="130" t="s">
        <v>141</v>
      </c>
      <c r="E28" s="131"/>
      <c r="F28" s="132"/>
      <c r="G28" s="133"/>
      <c r="H28" s="133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</row>
    <row r="29" spans="1:33">
      <c r="D29" s="130" t="s">
        <v>142</v>
      </c>
      <c r="E29" s="131"/>
      <c r="F29" s="132"/>
      <c r="G29" s="133"/>
      <c r="H29" s="133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</row>
    <row r="30" spans="1:33">
      <c r="D30" s="130" t="s">
        <v>143</v>
      </c>
      <c r="E30" s="131"/>
      <c r="F30" s="132"/>
      <c r="G30" s="133"/>
      <c r="H30" s="133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</row>
    <row r="31" spans="1:33">
      <c r="D31" s="130" t="s">
        <v>142</v>
      </c>
      <c r="E31" s="131"/>
      <c r="F31" s="132"/>
      <c r="G31" s="133"/>
      <c r="H31" s="133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</row>
    <row r="32" spans="1:33">
      <c r="D32" s="130" t="s">
        <v>144</v>
      </c>
      <c r="E32" s="131"/>
      <c r="F32" s="132"/>
      <c r="G32" s="133"/>
      <c r="H32" s="133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</row>
    <row r="33" spans="1:33">
      <c r="D33" s="130" t="s">
        <v>145</v>
      </c>
      <c r="E33" s="131"/>
      <c r="F33" s="132"/>
      <c r="G33" s="133"/>
      <c r="H33" s="133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</row>
    <row r="34" spans="1:33">
      <c r="D34" s="130" t="s">
        <v>139</v>
      </c>
      <c r="E34" s="131"/>
      <c r="F34" s="132"/>
      <c r="G34" s="133"/>
      <c r="H34" s="133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</row>
    <row r="35" spans="1:33">
      <c r="D35" s="130" t="s">
        <v>146</v>
      </c>
      <c r="E35" s="131"/>
      <c r="F35" s="132"/>
      <c r="G35" s="133"/>
      <c r="H35" s="133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</row>
    <row r="36" spans="1:33">
      <c r="D36" s="130" t="s">
        <v>139</v>
      </c>
      <c r="E36" s="131"/>
      <c r="F36" s="132"/>
      <c r="G36" s="133"/>
      <c r="H36" s="133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</row>
    <row r="37" spans="1:33">
      <c r="D37" s="130" t="s">
        <v>147</v>
      </c>
      <c r="E37" s="131"/>
      <c r="F37" s="132"/>
      <c r="G37" s="133"/>
      <c r="H37" s="133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</row>
    <row r="38" spans="1:33">
      <c r="D38" s="134" t="s">
        <v>148</v>
      </c>
      <c r="E38" s="135">
        <f>H38</f>
        <v>0</v>
      </c>
      <c r="H38" s="135">
        <f>SUM(H14:H37)</f>
        <v>0</v>
      </c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</row>
    <row r="39" spans="1:33"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</row>
    <row r="40" spans="1:33">
      <c r="B40" s="109" t="s">
        <v>448</v>
      </c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</row>
    <row r="41" spans="1:33">
      <c r="A41" s="107">
        <v>5</v>
      </c>
      <c r="B41" s="108" t="s">
        <v>118</v>
      </c>
      <c r="C41" s="109" t="s">
        <v>150</v>
      </c>
      <c r="D41" s="110" t="s">
        <v>151</v>
      </c>
      <c r="E41" s="111">
        <v>7.8</v>
      </c>
      <c r="F41" s="112" t="s">
        <v>116</v>
      </c>
      <c r="G41" s="113">
        <v>0</v>
      </c>
      <c r="H41" s="113">
        <f>ROUND(E41*G41,2)</f>
        <v>0</v>
      </c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</row>
    <row r="42" spans="1:33">
      <c r="D42" s="130" t="s">
        <v>152</v>
      </c>
      <c r="E42" s="131"/>
      <c r="F42" s="132"/>
      <c r="G42" s="133"/>
      <c r="H42" s="133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</row>
    <row r="43" spans="1:33">
      <c r="A43" s="107">
        <v>6</v>
      </c>
      <c r="B43" s="108" t="s">
        <v>118</v>
      </c>
      <c r="C43" s="109" t="s">
        <v>153</v>
      </c>
      <c r="D43" s="110" t="s">
        <v>154</v>
      </c>
      <c r="E43" s="111">
        <v>52</v>
      </c>
      <c r="F43" s="112" t="s">
        <v>119</v>
      </c>
      <c r="G43" s="113">
        <v>0</v>
      </c>
      <c r="H43" s="113">
        <f>ROUND(E43*G43,2)</f>
        <v>0</v>
      </c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</row>
    <row r="44" spans="1:33">
      <c r="D44" s="130" t="s">
        <v>155</v>
      </c>
      <c r="E44" s="131"/>
      <c r="F44" s="132"/>
      <c r="G44" s="133"/>
      <c r="H44" s="133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</row>
    <row r="45" spans="1:33">
      <c r="A45" s="107">
        <v>7</v>
      </c>
      <c r="B45" s="108" t="s">
        <v>118</v>
      </c>
      <c r="C45" s="109" t="s">
        <v>156</v>
      </c>
      <c r="D45" s="110" t="s">
        <v>157</v>
      </c>
      <c r="E45" s="111">
        <v>52</v>
      </c>
      <c r="F45" s="112" t="s">
        <v>119</v>
      </c>
      <c r="G45" s="113">
        <v>0</v>
      </c>
      <c r="H45" s="113">
        <f>ROUND(E45*G45,2)</f>
        <v>0</v>
      </c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</row>
    <row r="46" spans="1:33">
      <c r="A46" s="107">
        <v>8</v>
      </c>
      <c r="B46" s="108" t="s">
        <v>118</v>
      </c>
      <c r="C46" s="109" t="s">
        <v>158</v>
      </c>
      <c r="D46" s="110" t="s">
        <v>159</v>
      </c>
      <c r="E46" s="111">
        <v>0.78</v>
      </c>
      <c r="F46" s="112" t="s">
        <v>120</v>
      </c>
      <c r="G46" s="113">
        <v>0</v>
      </c>
      <c r="H46" s="113">
        <f>ROUND(E46*G46,2)</f>
        <v>0</v>
      </c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</row>
    <row r="47" spans="1:33">
      <c r="D47" s="130" t="s">
        <v>160</v>
      </c>
      <c r="E47" s="131"/>
      <c r="F47" s="132"/>
      <c r="G47" s="133"/>
      <c r="H47" s="133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</row>
    <row r="48" spans="1:33" ht="25.5">
      <c r="A48" s="107">
        <v>9</v>
      </c>
      <c r="B48" s="108" t="s">
        <v>161</v>
      </c>
      <c r="C48" s="109" t="s">
        <v>162</v>
      </c>
      <c r="D48" s="110" t="s">
        <v>163</v>
      </c>
      <c r="E48" s="111">
        <v>65</v>
      </c>
      <c r="F48" s="112" t="s">
        <v>119</v>
      </c>
      <c r="G48" s="113">
        <v>0</v>
      </c>
      <c r="H48" s="113">
        <f>ROUND(E48*G48,2)</f>
        <v>0</v>
      </c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</row>
    <row r="49" spans="1:33">
      <c r="D49" s="130" t="s">
        <v>164</v>
      </c>
      <c r="E49" s="131"/>
      <c r="F49" s="132"/>
      <c r="G49" s="133"/>
      <c r="H49" s="133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</row>
    <row r="50" spans="1:33">
      <c r="D50" s="134" t="s">
        <v>165</v>
      </c>
      <c r="E50" s="135">
        <f>H50</f>
        <v>0</v>
      </c>
      <c r="H50" s="135">
        <f>SUM(H40:H49)</f>
        <v>0</v>
      </c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</row>
    <row r="51" spans="1:33"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</row>
    <row r="52" spans="1:33"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</row>
    <row r="53" spans="1:33">
      <c r="B53" s="109" t="s">
        <v>449</v>
      </c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</row>
    <row r="54" spans="1:33">
      <c r="A54" s="107">
        <v>10</v>
      </c>
      <c r="B54" s="108" t="s">
        <v>118</v>
      </c>
      <c r="C54" s="109" t="s">
        <v>169</v>
      </c>
      <c r="D54" s="110" t="s">
        <v>170</v>
      </c>
      <c r="E54" s="111">
        <v>627.76099999999997</v>
      </c>
      <c r="F54" s="112" t="s">
        <v>119</v>
      </c>
      <c r="G54" s="113">
        <v>0</v>
      </c>
      <c r="H54" s="113">
        <f>ROUND(E54*G54,2)</f>
        <v>0</v>
      </c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</row>
    <row r="55" spans="1:33">
      <c r="D55" s="130" t="s">
        <v>171</v>
      </c>
      <c r="E55" s="131"/>
      <c r="F55" s="132"/>
      <c r="G55" s="133"/>
      <c r="H55" s="133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</row>
    <row r="56" spans="1:33">
      <c r="D56" s="130" t="s">
        <v>138</v>
      </c>
      <c r="E56" s="131"/>
      <c r="F56" s="132"/>
      <c r="G56" s="133"/>
      <c r="H56" s="133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</row>
    <row r="57" spans="1:33">
      <c r="D57" s="130" t="s">
        <v>172</v>
      </c>
      <c r="E57" s="131"/>
      <c r="F57" s="132"/>
      <c r="G57" s="133"/>
      <c r="H57" s="133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</row>
    <row r="58" spans="1:33">
      <c r="D58" s="130" t="s">
        <v>173</v>
      </c>
      <c r="E58" s="131"/>
      <c r="F58" s="132"/>
      <c r="G58" s="133"/>
      <c r="H58" s="133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</row>
    <row r="59" spans="1:33">
      <c r="D59" s="130" t="s">
        <v>174</v>
      </c>
      <c r="E59" s="131"/>
      <c r="F59" s="132"/>
      <c r="G59" s="133"/>
      <c r="H59" s="133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</row>
    <row r="60" spans="1:33">
      <c r="D60" s="130" t="s">
        <v>175</v>
      </c>
      <c r="E60" s="131"/>
      <c r="F60" s="132"/>
      <c r="G60" s="133"/>
      <c r="H60" s="133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</row>
    <row r="61" spans="1:33">
      <c r="D61" s="130" t="s">
        <v>139</v>
      </c>
      <c r="E61" s="131"/>
      <c r="F61" s="132"/>
      <c r="G61" s="133"/>
      <c r="H61" s="133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</row>
    <row r="62" spans="1:33">
      <c r="D62" s="130" t="s">
        <v>176</v>
      </c>
      <c r="E62" s="131"/>
      <c r="F62" s="132"/>
      <c r="G62" s="133"/>
      <c r="H62" s="133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</row>
    <row r="63" spans="1:33">
      <c r="D63" s="130" t="s">
        <v>177</v>
      </c>
      <c r="E63" s="131"/>
      <c r="F63" s="132"/>
      <c r="G63" s="133"/>
      <c r="H63" s="133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</row>
    <row r="64" spans="1:33">
      <c r="D64" s="130" t="s">
        <v>178</v>
      </c>
      <c r="E64" s="131"/>
      <c r="F64" s="132"/>
      <c r="G64" s="133"/>
      <c r="H64" s="133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</row>
    <row r="65" spans="4:33">
      <c r="D65" s="130" t="s">
        <v>179</v>
      </c>
      <c r="E65" s="131"/>
      <c r="F65" s="132"/>
      <c r="G65" s="133"/>
      <c r="H65" s="133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</row>
    <row r="66" spans="4:33">
      <c r="D66" s="130" t="s">
        <v>180</v>
      </c>
      <c r="E66" s="131"/>
      <c r="F66" s="132"/>
      <c r="G66" s="133"/>
      <c r="H66" s="133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</row>
    <row r="67" spans="4:33">
      <c r="D67" s="130" t="s">
        <v>181</v>
      </c>
      <c r="E67" s="131"/>
      <c r="F67" s="132"/>
      <c r="G67" s="133"/>
      <c r="H67" s="133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</row>
    <row r="68" spans="4:33">
      <c r="D68" s="130" t="s">
        <v>182</v>
      </c>
      <c r="E68" s="131"/>
      <c r="F68" s="132"/>
      <c r="G68" s="133"/>
      <c r="H68" s="133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</row>
    <row r="69" spans="4:33">
      <c r="D69" s="130" t="s">
        <v>138</v>
      </c>
      <c r="E69" s="131"/>
      <c r="F69" s="132"/>
      <c r="G69" s="133"/>
      <c r="H69" s="133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</row>
    <row r="70" spans="4:33">
      <c r="D70" s="130" t="s">
        <v>183</v>
      </c>
      <c r="E70" s="131"/>
      <c r="F70" s="132"/>
      <c r="G70" s="133"/>
      <c r="H70" s="133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</row>
    <row r="71" spans="4:33">
      <c r="D71" s="130" t="s">
        <v>184</v>
      </c>
      <c r="E71" s="131"/>
      <c r="F71" s="132"/>
      <c r="G71" s="133"/>
      <c r="H71" s="133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</row>
    <row r="72" spans="4:33">
      <c r="D72" s="130" t="s">
        <v>139</v>
      </c>
      <c r="E72" s="131"/>
      <c r="F72" s="132"/>
      <c r="G72" s="133"/>
      <c r="H72" s="133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</row>
    <row r="73" spans="4:33">
      <c r="D73" s="130" t="s">
        <v>142</v>
      </c>
      <c r="E73" s="131"/>
      <c r="F73" s="132"/>
      <c r="G73" s="133"/>
      <c r="H73" s="133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</row>
    <row r="74" spans="4:33">
      <c r="D74" s="130" t="s">
        <v>185</v>
      </c>
      <c r="E74" s="131"/>
      <c r="F74" s="132"/>
      <c r="G74" s="133"/>
      <c r="H74" s="133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</row>
    <row r="75" spans="4:33">
      <c r="D75" s="130" t="s">
        <v>186</v>
      </c>
      <c r="E75" s="131"/>
      <c r="F75" s="132"/>
      <c r="G75" s="133"/>
      <c r="H75" s="133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</row>
    <row r="76" spans="4:33">
      <c r="D76" s="130" t="s">
        <v>183</v>
      </c>
      <c r="E76" s="131"/>
      <c r="F76" s="132"/>
      <c r="G76" s="133"/>
      <c r="H76" s="133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</row>
    <row r="77" spans="4:33">
      <c r="D77" s="130" t="s">
        <v>187</v>
      </c>
      <c r="E77" s="131"/>
      <c r="F77" s="132"/>
      <c r="G77" s="133"/>
      <c r="H77" s="133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</row>
    <row r="78" spans="4:33">
      <c r="D78" s="130" t="s">
        <v>188</v>
      </c>
      <c r="E78" s="131"/>
      <c r="F78" s="132"/>
      <c r="G78" s="133"/>
      <c r="H78" s="133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</row>
    <row r="79" spans="4:33">
      <c r="D79" s="130" t="s">
        <v>189</v>
      </c>
      <c r="E79" s="131"/>
      <c r="F79" s="132"/>
      <c r="G79" s="133"/>
      <c r="H79" s="133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</row>
    <row r="80" spans="4:33">
      <c r="D80" s="130" t="s">
        <v>190</v>
      </c>
      <c r="E80" s="131"/>
      <c r="F80" s="132"/>
      <c r="G80" s="133"/>
      <c r="H80" s="133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</row>
    <row r="81" spans="4:33">
      <c r="D81" s="130" t="s">
        <v>191</v>
      </c>
      <c r="E81" s="131"/>
      <c r="F81" s="132"/>
      <c r="G81" s="133"/>
      <c r="H81" s="133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</row>
    <row r="82" spans="4:33">
      <c r="D82" s="130" t="s">
        <v>192</v>
      </c>
      <c r="E82" s="131"/>
      <c r="F82" s="132"/>
      <c r="G82" s="133"/>
      <c r="H82" s="133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</row>
    <row r="83" spans="4:33">
      <c r="D83" s="130" t="s">
        <v>193</v>
      </c>
      <c r="E83" s="131"/>
      <c r="F83" s="132"/>
      <c r="G83" s="133"/>
      <c r="H83" s="133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</row>
    <row r="84" spans="4:33">
      <c r="D84" s="130" t="s">
        <v>138</v>
      </c>
      <c r="E84" s="131"/>
      <c r="F84" s="132"/>
      <c r="G84" s="133"/>
      <c r="H84" s="133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</row>
    <row r="85" spans="4:33">
      <c r="D85" s="130" t="s">
        <v>194</v>
      </c>
      <c r="E85" s="131"/>
      <c r="F85" s="132"/>
      <c r="G85" s="133"/>
      <c r="H85" s="133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</row>
    <row r="86" spans="4:33">
      <c r="D86" s="130" t="s">
        <v>195</v>
      </c>
      <c r="E86" s="131"/>
      <c r="F86" s="132"/>
      <c r="G86" s="133"/>
      <c r="H86" s="133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</row>
    <row r="87" spans="4:33">
      <c r="D87" s="130" t="s">
        <v>196</v>
      </c>
      <c r="E87" s="131"/>
      <c r="F87" s="132"/>
      <c r="G87" s="133"/>
      <c r="H87" s="133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</row>
    <row r="88" spans="4:33">
      <c r="D88" s="130" t="s">
        <v>197</v>
      </c>
      <c r="E88" s="131"/>
      <c r="F88" s="132"/>
      <c r="G88" s="133"/>
      <c r="H88" s="133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</row>
    <row r="89" spans="4:33" ht="25.5">
      <c r="D89" s="130" t="s">
        <v>198</v>
      </c>
      <c r="E89" s="131"/>
      <c r="F89" s="132"/>
      <c r="G89" s="133"/>
      <c r="H89" s="133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</row>
    <row r="90" spans="4:33">
      <c r="D90" s="130" t="s">
        <v>199</v>
      </c>
      <c r="E90" s="131"/>
      <c r="F90" s="132"/>
      <c r="G90" s="133"/>
      <c r="H90" s="133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</row>
    <row r="91" spans="4:33">
      <c r="D91" s="130" t="s">
        <v>200</v>
      </c>
      <c r="E91" s="131"/>
      <c r="F91" s="132"/>
      <c r="G91" s="133"/>
      <c r="H91" s="133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</row>
    <row r="92" spans="4:33">
      <c r="D92" s="130" t="s">
        <v>201</v>
      </c>
      <c r="E92" s="131"/>
      <c r="F92" s="132"/>
      <c r="G92" s="133"/>
      <c r="H92" s="133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</row>
    <row r="93" spans="4:33">
      <c r="D93" s="130" t="s">
        <v>202</v>
      </c>
      <c r="E93" s="131"/>
      <c r="F93" s="132"/>
      <c r="G93" s="133"/>
      <c r="H93" s="133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</row>
    <row r="94" spans="4:33">
      <c r="D94" s="130" t="s">
        <v>203</v>
      </c>
      <c r="E94" s="131"/>
      <c r="F94" s="132"/>
      <c r="G94" s="133"/>
      <c r="H94" s="133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</row>
    <row r="95" spans="4:33">
      <c r="D95" s="130" t="s">
        <v>204</v>
      </c>
      <c r="E95" s="131"/>
      <c r="F95" s="132"/>
      <c r="G95" s="133"/>
      <c r="H95" s="133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</row>
    <row r="96" spans="4:33">
      <c r="D96" s="130" t="s">
        <v>138</v>
      </c>
      <c r="E96" s="131"/>
      <c r="F96" s="132"/>
      <c r="G96" s="133"/>
      <c r="H96" s="133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</row>
    <row r="97" spans="1:33">
      <c r="D97" s="130" t="s">
        <v>205</v>
      </c>
      <c r="E97" s="131"/>
      <c r="F97" s="132"/>
      <c r="G97" s="133"/>
      <c r="H97" s="133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</row>
    <row r="98" spans="1:33">
      <c r="D98" s="130" t="s">
        <v>206</v>
      </c>
      <c r="E98" s="131"/>
      <c r="F98" s="132"/>
      <c r="G98" s="133"/>
      <c r="H98" s="133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</row>
    <row r="99" spans="1:33">
      <c r="D99" s="130" t="s">
        <v>207</v>
      </c>
      <c r="E99" s="131"/>
      <c r="F99" s="132"/>
      <c r="G99" s="133"/>
      <c r="H99" s="133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</row>
    <row r="100" spans="1:33">
      <c r="D100" s="130" t="s">
        <v>208</v>
      </c>
      <c r="E100" s="131"/>
      <c r="F100" s="132"/>
      <c r="G100" s="133"/>
      <c r="H100" s="133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</row>
    <row r="101" spans="1:33">
      <c r="A101" s="107">
        <v>11</v>
      </c>
      <c r="B101" s="108" t="s">
        <v>118</v>
      </c>
      <c r="C101" s="109" t="s">
        <v>209</v>
      </c>
      <c r="D101" s="110" t="s">
        <v>210</v>
      </c>
      <c r="E101" s="111">
        <v>105.994</v>
      </c>
      <c r="F101" s="112" t="s">
        <v>119</v>
      </c>
      <c r="G101" s="113">
        <v>0</v>
      </c>
      <c r="H101" s="113">
        <f>ROUND(E101*G101,2)</f>
        <v>0</v>
      </c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</row>
    <row r="102" spans="1:33">
      <c r="D102" s="130" t="s">
        <v>211</v>
      </c>
      <c r="E102" s="131"/>
      <c r="F102" s="132"/>
      <c r="G102" s="133"/>
      <c r="H102" s="133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</row>
    <row r="103" spans="1:33">
      <c r="D103" s="130" t="s">
        <v>212</v>
      </c>
      <c r="E103" s="131"/>
      <c r="F103" s="132"/>
      <c r="G103" s="133"/>
      <c r="H103" s="133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</row>
    <row r="104" spans="1:33">
      <c r="D104" s="130" t="s">
        <v>213</v>
      </c>
      <c r="E104" s="131"/>
      <c r="F104" s="132"/>
      <c r="G104" s="133"/>
      <c r="H104" s="133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</row>
    <row r="105" spans="1:33">
      <c r="D105" s="130" t="s">
        <v>214</v>
      </c>
      <c r="E105" s="131"/>
      <c r="F105" s="132"/>
      <c r="G105" s="133"/>
      <c r="H105" s="133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</row>
    <row r="106" spans="1:33">
      <c r="D106" s="130" t="s">
        <v>215</v>
      </c>
      <c r="E106" s="131"/>
      <c r="F106" s="132"/>
      <c r="G106" s="133"/>
      <c r="H106" s="133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</row>
    <row r="107" spans="1:33">
      <c r="D107" s="130" t="s">
        <v>216</v>
      </c>
      <c r="E107" s="131"/>
      <c r="F107" s="132"/>
      <c r="G107" s="133"/>
      <c r="H107" s="133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</row>
    <row r="108" spans="1:33">
      <c r="D108" s="130" t="s">
        <v>217</v>
      </c>
      <c r="E108" s="131"/>
      <c r="F108" s="132"/>
      <c r="G108" s="133"/>
      <c r="H108" s="133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</row>
    <row r="109" spans="1:33">
      <c r="D109" s="130" t="s">
        <v>139</v>
      </c>
      <c r="E109" s="131"/>
      <c r="F109" s="132"/>
      <c r="G109" s="133"/>
      <c r="H109" s="133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</row>
    <row r="110" spans="1:33">
      <c r="D110" s="130" t="s">
        <v>218</v>
      </c>
      <c r="E110" s="131"/>
      <c r="F110" s="132"/>
      <c r="G110" s="133"/>
      <c r="H110" s="133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</row>
    <row r="111" spans="1:33">
      <c r="D111" s="130" t="s">
        <v>139</v>
      </c>
      <c r="E111" s="131"/>
      <c r="F111" s="132"/>
      <c r="G111" s="133"/>
      <c r="H111" s="133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</row>
    <row r="112" spans="1:33">
      <c r="D112" s="130" t="s">
        <v>219</v>
      </c>
      <c r="E112" s="131"/>
      <c r="F112" s="132"/>
      <c r="G112" s="133"/>
      <c r="H112" s="133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</row>
    <row r="113" spans="1:33">
      <c r="D113" s="130" t="s">
        <v>217</v>
      </c>
      <c r="E113" s="131"/>
      <c r="F113" s="132"/>
      <c r="G113" s="133"/>
      <c r="H113" s="133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</row>
    <row r="114" spans="1:33">
      <c r="D114" s="130" t="s">
        <v>220</v>
      </c>
      <c r="E114" s="131"/>
      <c r="F114" s="132"/>
      <c r="G114" s="133"/>
      <c r="H114" s="133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</row>
    <row r="115" spans="1:33">
      <c r="D115" s="130" t="s">
        <v>217</v>
      </c>
      <c r="E115" s="131"/>
      <c r="F115" s="132"/>
      <c r="G115" s="133"/>
      <c r="H115" s="133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</row>
    <row r="116" spans="1:33">
      <c r="D116" s="130" t="s">
        <v>139</v>
      </c>
      <c r="E116" s="131"/>
      <c r="F116" s="132"/>
      <c r="G116" s="133"/>
      <c r="H116" s="133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</row>
    <row r="117" spans="1:33">
      <c r="D117" s="130" t="s">
        <v>221</v>
      </c>
      <c r="E117" s="131"/>
      <c r="F117" s="132"/>
      <c r="G117" s="133"/>
      <c r="H117" s="133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</row>
    <row r="118" spans="1:33">
      <c r="D118" s="130" t="s">
        <v>208</v>
      </c>
      <c r="E118" s="131"/>
      <c r="F118" s="132"/>
      <c r="G118" s="133"/>
      <c r="H118" s="133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</row>
    <row r="119" spans="1:33" ht="25.5">
      <c r="A119" s="107">
        <v>12</v>
      </c>
      <c r="B119" s="108" t="s">
        <v>118</v>
      </c>
      <c r="C119" s="109" t="s">
        <v>222</v>
      </c>
      <c r="D119" s="110" t="s">
        <v>223</v>
      </c>
      <c r="E119" s="111">
        <v>733.755</v>
      </c>
      <c r="F119" s="112" t="s">
        <v>119</v>
      </c>
      <c r="G119" s="113">
        <v>0</v>
      </c>
      <c r="H119" s="113">
        <f>ROUND(E119*G119,2)</f>
        <v>0</v>
      </c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</row>
    <row r="120" spans="1:33">
      <c r="D120" s="130" t="s">
        <v>224</v>
      </c>
      <c r="E120" s="131"/>
      <c r="F120" s="132"/>
      <c r="G120" s="133"/>
      <c r="H120" s="133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</row>
    <row r="121" spans="1:33" ht="25.5">
      <c r="A121" s="107">
        <v>13</v>
      </c>
      <c r="B121" s="108" t="s">
        <v>118</v>
      </c>
      <c r="C121" s="109" t="s">
        <v>225</v>
      </c>
      <c r="D121" s="110" t="s">
        <v>226</v>
      </c>
      <c r="E121" s="111">
        <v>733.755</v>
      </c>
      <c r="F121" s="112" t="s">
        <v>119</v>
      </c>
      <c r="G121" s="113">
        <v>0</v>
      </c>
      <c r="H121" s="113">
        <f>ROUND(E121*G121,2)</f>
        <v>0</v>
      </c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</row>
    <row r="122" spans="1:33" ht="25.5">
      <c r="A122" s="107">
        <v>14</v>
      </c>
      <c r="B122" s="108" t="s">
        <v>118</v>
      </c>
      <c r="C122" s="109" t="s">
        <v>227</v>
      </c>
      <c r="D122" s="110" t="s">
        <v>228</v>
      </c>
      <c r="E122" s="111">
        <v>406.81700000000001</v>
      </c>
      <c r="F122" s="112" t="s">
        <v>119</v>
      </c>
      <c r="G122" s="113">
        <v>0</v>
      </c>
      <c r="H122" s="113">
        <f>ROUND(E122*G122,2)</f>
        <v>0</v>
      </c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</row>
    <row r="123" spans="1:33">
      <c r="D123" s="130" t="s">
        <v>229</v>
      </c>
      <c r="E123" s="131"/>
      <c r="F123" s="132"/>
      <c r="G123" s="133"/>
      <c r="H123" s="133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</row>
    <row r="124" spans="1:33">
      <c r="A124" s="107">
        <v>15</v>
      </c>
      <c r="B124" s="108" t="s">
        <v>118</v>
      </c>
      <c r="C124" s="109" t="s">
        <v>230</v>
      </c>
      <c r="D124" s="110" t="s">
        <v>231</v>
      </c>
      <c r="E124" s="111">
        <v>10.837999999999999</v>
      </c>
      <c r="F124" s="112" t="s">
        <v>119</v>
      </c>
      <c r="G124" s="113">
        <v>0</v>
      </c>
      <c r="H124" s="113">
        <f>ROUND(E124*G124,2)</f>
        <v>0</v>
      </c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</row>
    <row r="125" spans="1:33">
      <c r="D125" s="130" t="s">
        <v>232</v>
      </c>
      <c r="E125" s="131"/>
      <c r="F125" s="132"/>
      <c r="G125" s="133"/>
      <c r="H125" s="133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</row>
    <row r="126" spans="1:33">
      <c r="A126" s="107">
        <v>16</v>
      </c>
      <c r="B126" s="108" t="s">
        <v>118</v>
      </c>
      <c r="C126" s="109" t="s">
        <v>233</v>
      </c>
      <c r="D126" s="110" t="s">
        <v>234</v>
      </c>
      <c r="E126" s="111">
        <v>1.92</v>
      </c>
      <c r="F126" s="112" t="s">
        <v>119</v>
      </c>
      <c r="G126" s="113">
        <v>0</v>
      </c>
      <c r="H126" s="113">
        <f>ROUND(E126*G126,2)</f>
        <v>0</v>
      </c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</row>
    <row r="127" spans="1:33">
      <c r="D127" s="130" t="s">
        <v>235</v>
      </c>
      <c r="E127" s="131"/>
      <c r="F127" s="132"/>
      <c r="G127" s="133"/>
      <c r="H127" s="133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</row>
    <row r="128" spans="1:33" ht="25.5">
      <c r="A128" s="107">
        <v>17</v>
      </c>
      <c r="B128" s="108" t="s">
        <v>118</v>
      </c>
      <c r="C128" s="109" t="s">
        <v>236</v>
      </c>
      <c r="D128" s="110" t="s">
        <v>237</v>
      </c>
      <c r="E128" s="111">
        <v>124.614</v>
      </c>
      <c r="F128" s="112" t="s">
        <v>119</v>
      </c>
      <c r="G128" s="113">
        <v>0</v>
      </c>
      <c r="H128" s="113">
        <f>ROUND(E128*G128,2)</f>
        <v>0</v>
      </c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</row>
    <row r="129" spans="1:33">
      <c r="D129" s="130" t="s">
        <v>238</v>
      </c>
      <c r="E129" s="131"/>
      <c r="F129" s="132"/>
      <c r="G129" s="133"/>
      <c r="H129" s="133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</row>
    <row r="130" spans="1:33">
      <c r="D130" s="130" t="s">
        <v>239</v>
      </c>
      <c r="E130" s="131"/>
      <c r="F130" s="132"/>
      <c r="G130" s="133"/>
      <c r="H130" s="133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</row>
    <row r="131" spans="1:33" ht="25.5">
      <c r="A131" s="107">
        <v>18</v>
      </c>
      <c r="B131" s="108" t="s">
        <v>118</v>
      </c>
      <c r="C131" s="109" t="s">
        <v>240</v>
      </c>
      <c r="D131" s="110" t="s">
        <v>241</v>
      </c>
      <c r="E131" s="111">
        <v>0.36</v>
      </c>
      <c r="F131" s="112" t="s">
        <v>119</v>
      </c>
      <c r="G131" s="113">
        <v>0</v>
      </c>
      <c r="H131" s="113">
        <f>ROUND(E131*G131,2)</f>
        <v>0</v>
      </c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</row>
    <row r="132" spans="1:33">
      <c r="D132" s="130" t="s">
        <v>242</v>
      </c>
      <c r="E132" s="131"/>
      <c r="F132" s="132"/>
      <c r="G132" s="133"/>
      <c r="H132" s="133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</row>
    <row r="133" spans="1:33" ht="25.5">
      <c r="A133" s="107">
        <v>19</v>
      </c>
      <c r="B133" s="108" t="s">
        <v>118</v>
      </c>
      <c r="C133" s="109" t="s">
        <v>243</v>
      </c>
      <c r="D133" s="110" t="s">
        <v>244</v>
      </c>
      <c r="E133" s="111">
        <v>10.478</v>
      </c>
      <c r="F133" s="112" t="s">
        <v>119</v>
      </c>
      <c r="G133" s="113">
        <v>0</v>
      </c>
      <c r="H133" s="113">
        <f>ROUND(E133*G133,2)</f>
        <v>0</v>
      </c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</row>
    <row r="134" spans="1:33">
      <c r="D134" s="130" t="s">
        <v>245</v>
      </c>
      <c r="E134" s="131"/>
      <c r="F134" s="132"/>
      <c r="G134" s="133"/>
      <c r="H134" s="133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</row>
    <row r="135" spans="1:33">
      <c r="D135" s="130" t="s">
        <v>246</v>
      </c>
      <c r="E135" s="131"/>
      <c r="F135" s="132"/>
      <c r="G135" s="133"/>
      <c r="H135" s="133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</row>
    <row r="136" spans="1:33">
      <c r="D136" s="130" t="s">
        <v>191</v>
      </c>
      <c r="E136" s="131"/>
      <c r="F136" s="132"/>
      <c r="G136" s="133"/>
      <c r="H136" s="133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</row>
    <row r="137" spans="1:33">
      <c r="D137" s="130" t="s">
        <v>247</v>
      </c>
      <c r="E137" s="131"/>
      <c r="F137" s="132"/>
      <c r="G137" s="133"/>
      <c r="H137" s="133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</row>
    <row r="138" spans="1:33" ht="25.5">
      <c r="A138" s="107">
        <v>20</v>
      </c>
      <c r="B138" s="108" t="s">
        <v>118</v>
      </c>
      <c r="C138" s="109" t="s">
        <v>248</v>
      </c>
      <c r="D138" s="110" t="s">
        <v>249</v>
      </c>
      <c r="E138" s="111">
        <v>232.64099999999999</v>
      </c>
      <c r="F138" s="112" t="s">
        <v>119</v>
      </c>
      <c r="G138" s="113">
        <v>0</v>
      </c>
      <c r="H138" s="113">
        <f>ROUND(E138*G138,2)</f>
        <v>0</v>
      </c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</row>
    <row r="139" spans="1:33">
      <c r="D139" s="130" t="s">
        <v>250</v>
      </c>
      <c r="E139" s="131"/>
      <c r="F139" s="132"/>
      <c r="G139" s="133"/>
      <c r="H139" s="133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</row>
    <row r="140" spans="1:33">
      <c r="D140" s="130" t="s">
        <v>180</v>
      </c>
      <c r="E140" s="131"/>
      <c r="F140" s="132"/>
      <c r="G140" s="133"/>
      <c r="H140" s="133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</row>
    <row r="141" spans="1:33">
      <c r="D141" s="130" t="s">
        <v>251</v>
      </c>
      <c r="E141" s="131"/>
      <c r="F141" s="132"/>
      <c r="G141" s="133"/>
      <c r="H141" s="133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</row>
    <row r="142" spans="1:33">
      <c r="D142" s="130" t="s">
        <v>252</v>
      </c>
      <c r="E142" s="131"/>
      <c r="F142" s="132"/>
      <c r="G142" s="133"/>
      <c r="H142" s="133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</row>
    <row r="143" spans="1:33">
      <c r="D143" s="130" t="s">
        <v>192</v>
      </c>
      <c r="E143" s="131"/>
      <c r="F143" s="132"/>
      <c r="G143" s="133"/>
      <c r="H143" s="133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</row>
    <row r="144" spans="1:33">
      <c r="D144" s="130" t="s">
        <v>253</v>
      </c>
      <c r="E144" s="131"/>
      <c r="F144" s="132"/>
      <c r="G144" s="133"/>
      <c r="H144" s="133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</row>
    <row r="145" spans="1:33">
      <c r="D145" s="130" t="s">
        <v>180</v>
      </c>
      <c r="E145" s="131"/>
      <c r="F145" s="132"/>
      <c r="G145" s="133"/>
      <c r="H145" s="133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</row>
    <row r="146" spans="1:33">
      <c r="D146" s="130" t="s">
        <v>254</v>
      </c>
      <c r="E146" s="131"/>
      <c r="F146" s="132"/>
      <c r="G146" s="133"/>
      <c r="H146" s="133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</row>
    <row r="147" spans="1:33">
      <c r="D147" s="130" t="s">
        <v>255</v>
      </c>
      <c r="E147" s="131"/>
      <c r="F147" s="132"/>
      <c r="G147" s="133"/>
      <c r="H147" s="133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</row>
    <row r="148" spans="1:33">
      <c r="D148" s="130" t="s">
        <v>256</v>
      </c>
      <c r="E148" s="131"/>
      <c r="F148" s="132"/>
      <c r="G148" s="133"/>
      <c r="H148" s="133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</row>
    <row r="149" spans="1:33">
      <c r="D149" s="130" t="s">
        <v>257</v>
      </c>
      <c r="E149" s="131"/>
      <c r="F149" s="132"/>
      <c r="G149" s="133"/>
      <c r="H149" s="133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</row>
    <row r="150" spans="1:33">
      <c r="D150" s="130" t="s">
        <v>258</v>
      </c>
      <c r="E150" s="131"/>
      <c r="F150" s="132"/>
      <c r="G150" s="133"/>
      <c r="H150" s="133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</row>
    <row r="151" spans="1:33">
      <c r="D151" s="130" t="s">
        <v>259</v>
      </c>
      <c r="E151" s="131"/>
      <c r="F151" s="132"/>
      <c r="G151" s="133"/>
      <c r="H151" s="133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</row>
    <row r="152" spans="1:33">
      <c r="D152" s="130" t="s">
        <v>260</v>
      </c>
      <c r="E152" s="131"/>
      <c r="F152" s="132"/>
      <c r="G152" s="133"/>
      <c r="H152" s="133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</row>
    <row r="153" spans="1:33" ht="25.5">
      <c r="A153" s="107">
        <v>21</v>
      </c>
      <c r="B153" s="108" t="s">
        <v>118</v>
      </c>
      <c r="C153" s="109" t="s">
        <v>261</v>
      </c>
      <c r="D153" s="110" t="s">
        <v>262</v>
      </c>
      <c r="E153" s="111">
        <v>47.642000000000003</v>
      </c>
      <c r="F153" s="112" t="s">
        <v>119</v>
      </c>
      <c r="G153" s="113">
        <v>0</v>
      </c>
      <c r="H153" s="113">
        <f>ROUND(E153*G153,2)</f>
        <v>0</v>
      </c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</row>
    <row r="154" spans="1:33">
      <c r="D154" s="130" t="s">
        <v>263</v>
      </c>
      <c r="E154" s="131"/>
      <c r="F154" s="132"/>
      <c r="G154" s="133"/>
      <c r="H154" s="133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</row>
    <row r="155" spans="1:33" ht="25.5">
      <c r="A155" s="107">
        <v>22</v>
      </c>
      <c r="B155" s="108" t="s">
        <v>118</v>
      </c>
      <c r="C155" s="109" t="s">
        <v>264</v>
      </c>
      <c r="D155" s="110" t="s">
        <v>265</v>
      </c>
      <c r="E155" s="111">
        <v>124</v>
      </c>
      <c r="F155" s="112" t="s">
        <v>119</v>
      </c>
      <c r="G155" s="113">
        <v>0</v>
      </c>
      <c r="H155" s="113">
        <f>ROUND(E155*G155,2)</f>
        <v>0</v>
      </c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</row>
    <row r="156" spans="1:33">
      <c r="D156" s="130" t="s">
        <v>266</v>
      </c>
      <c r="E156" s="131"/>
      <c r="F156" s="132"/>
      <c r="G156" s="133"/>
      <c r="H156" s="133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</row>
    <row r="157" spans="1:33" ht="25.5">
      <c r="A157" s="107">
        <v>23</v>
      </c>
      <c r="B157" s="108" t="s">
        <v>118</v>
      </c>
      <c r="C157" s="109" t="s">
        <v>267</v>
      </c>
      <c r="D157" s="110" t="s">
        <v>268</v>
      </c>
      <c r="E157" s="111">
        <v>13.28</v>
      </c>
      <c r="F157" s="112" t="s">
        <v>269</v>
      </c>
      <c r="G157" s="113">
        <v>0</v>
      </c>
      <c r="H157" s="113">
        <f>ROUND(E157*G157,2)</f>
        <v>0</v>
      </c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</row>
    <row r="158" spans="1:33">
      <c r="D158" s="130" t="s">
        <v>270</v>
      </c>
      <c r="E158" s="131"/>
      <c r="F158" s="132"/>
      <c r="G158" s="133"/>
      <c r="H158" s="133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</row>
    <row r="159" spans="1:33">
      <c r="A159" s="107">
        <v>24</v>
      </c>
      <c r="B159" s="108" t="s">
        <v>167</v>
      </c>
      <c r="C159" s="109" t="s">
        <v>271</v>
      </c>
      <c r="D159" s="110" t="s">
        <v>272</v>
      </c>
      <c r="E159" s="111">
        <v>13.28</v>
      </c>
      <c r="F159" s="112" t="s">
        <v>269</v>
      </c>
      <c r="G159" s="113">
        <v>0</v>
      </c>
      <c r="H159" s="113">
        <f>ROUND(E159*G159,2)</f>
        <v>0</v>
      </c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</row>
    <row r="160" spans="1:33">
      <c r="D160" s="134" t="s">
        <v>273</v>
      </c>
      <c r="E160" s="135">
        <f>H160</f>
        <v>0</v>
      </c>
      <c r="H160" s="135">
        <f>SUM(H53:H159)</f>
        <v>0</v>
      </c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</row>
    <row r="161" spans="1:33"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</row>
    <row r="162" spans="1:33">
      <c r="B162" s="109" t="s">
        <v>450</v>
      </c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</row>
    <row r="163" spans="1:33" ht="25.5">
      <c r="A163" s="107">
        <v>25</v>
      </c>
      <c r="B163" s="108" t="s">
        <v>275</v>
      </c>
      <c r="C163" s="109" t="s">
        <v>276</v>
      </c>
      <c r="D163" s="110" t="s">
        <v>277</v>
      </c>
      <c r="E163" s="111">
        <v>400.94200000000001</v>
      </c>
      <c r="F163" s="112" t="s">
        <v>119</v>
      </c>
      <c r="G163" s="113">
        <v>0</v>
      </c>
      <c r="H163" s="113">
        <f>ROUND(E163*G163,2)</f>
        <v>0</v>
      </c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</row>
    <row r="164" spans="1:33" ht="25.5">
      <c r="D164" s="130" t="s">
        <v>278</v>
      </c>
      <c r="E164" s="131"/>
      <c r="F164" s="132"/>
      <c r="G164" s="133"/>
      <c r="H164" s="133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</row>
    <row r="165" spans="1:33">
      <c r="D165" s="130" t="s">
        <v>279</v>
      </c>
      <c r="E165" s="131"/>
      <c r="F165" s="132"/>
      <c r="G165" s="133"/>
      <c r="H165" s="133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</row>
    <row r="166" spans="1:33">
      <c r="A166" s="107">
        <v>26</v>
      </c>
      <c r="B166" s="108" t="s">
        <v>118</v>
      </c>
      <c r="C166" s="109" t="s">
        <v>280</v>
      </c>
      <c r="D166" s="110" t="s">
        <v>281</v>
      </c>
      <c r="E166" s="111">
        <v>63.19</v>
      </c>
      <c r="F166" s="112" t="s">
        <v>269</v>
      </c>
      <c r="G166" s="113">
        <v>0</v>
      </c>
      <c r="H166" s="113">
        <f>ROUND(E166*G166,2)</f>
        <v>0</v>
      </c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</row>
    <row r="167" spans="1:33">
      <c r="D167" s="130" t="s">
        <v>282</v>
      </c>
      <c r="E167" s="131"/>
      <c r="F167" s="132"/>
      <c r="G167" s="133"/>
      <c r="H167" s="133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</row>
    <row r="168" spans="1:33">
      <c r="D168" s="130" t="s">
        <v>283</v>
      </c>
      <c r="E168" s="131"/>
      <c r="F168" s="132"/>
      <c r="G168" s="133"/>
      <c r="H168" s="133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</row>
    <row r="169" spans="1:33">
      <c r="D169" s="130" t="s">
        <v>284</v>
      </c>
      <c r="E169" s="131"/>
      <c r="F169" s="132"/>
      <c r="G169" s="133"/>
      <c r="H169" s="133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</row>
    <row r="170" spans="1:33">
      <c r="D170" s="130" t="s">
        <v>285</v>
      </c>
      <c r="E170" s="131"/>
      <c r="F170" s="132"/>
      <c r="G170" s="133"/>
      <c r="H170" s="133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</row>
    <row r="171" spans="1:33">
      <c r="D171" s="130" t="s">
        <v>286</v>
      </c>
      <c r="E171" s="131"/>
      <c r="F171" s="132"/>
      <c r="G171" s="133"/>
      <c r="H171" s="133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</row>
    <row r="172" spans="1:33">
      <c r="A172" s="107">
        <v>27</v>
      </c>
      <c r="B172" s="108" t="s">
        <v>118</v>
      </c>
      <c r="C172" s="109" t="s">
        <v>287</v>
      </c>
      <c r="D172" s="110" t="s">
        <v>288</v>
      </c>
      <c r="E172" s="111">
        <v>16.5</v>
      </c>
      <c r="F172" s="112" t="s">
        <v>269</v>
      </c>
      <c r="G172" s="113">
        <v>0</v>
      </c>
      <c r="H172" s="113">
        <f>ROUND(E172*G172,2)</f>
        <v>0</v>
      </c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</row>
    <row r="173" spans="1:33">
      <c r="D173" s="130" t="s">
        <v>289</v>
      </c>
      <c r="E173" s="131"/>
      <c r="F173" s="132"/>
      <c r="G173" s="133"/>
      <c r="H173" s="133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</row>
    <row r="174" spans="1:33">
      <c r="A174" s="107">
        <v>28</v>
      </c>
      <c r="B174" s="108" t="s">
        <v>118</v>
      </c>
      <c r="C174" s="109" t="s">
        <v>290</v>
      </c>
      <c r="D174" s="110" t="s">
        <v>291</v>
      </c>
      <c r="E174" s="111">
        <v>105.47</v>
      </c>
      <c r="F174" s="112" t="s">
        <v>269</v>
      </c>
      <c r="G174" s="113">
        <v>0</v>
      </c>
      <c r="H174" s="113">
        <f>ROUND(E174*G174,2)</f>
        <v>0</v>
      </c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</row>
    <row r="175" spans="1:33">
      <c r="D175" s="130" t="s">
        <v>292</v>
      </c>
      <c r="E175" s="131"/>
      <c r="F175" s="132"/>
      <c r="G175" s="133"/>
      <c r="H175" s="133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</row>
    <row r="176" spans="1:33">
      <c r="D176" s="134" t="s">
        <v>293</v>
      </c>
      <c r="E176" s="135">
        <f>H176</f>
        <v>0</v>
      </c>
      <c r="H176" s="135">
        <f>SUM(H162:H175)</f>
        <v>0</v>
      </c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</row>
    <row r="177" spans="1:33"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</row>
    <row r="178" spans="1:33">
      <c r="D178" s="134" t="s">
        <v>294</v>
      </c>
      <c r="E178" s="136">
        <f>H178</f>
        <v>0</v>
      </c>
      <c r="H178" s="135">
        <f>+H38+H50+H160+H176</f>
        <v>0</v>
      </c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</row>
    <row r="179" spans="1:33"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</row>
    <row r="180" spans="1:33">
      <c r="B180" s="129" t="s">
        <v>295</v>
      </c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</row>
    <row r="181" spans="1:33">
      <c r="B181" s="109" t="s">
        <v>297</v>
      </c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85"/>
      <c r="T181" s="85"/>
      <c r="U181" s="85"/>
      <c r="V181" s="85"/>
      <c r="W181" s="85"/>
      <c r="X181" s="85"/>
      <c r="Y181" s="85"/>
      <c r="Z181" s="85"/>
      <c r="AA181" s="85"/>
      <c r="AB181" s="85"/>
      <c r="AC181" s="85"/>
      <c r="AD181" s="85"/>
      <c r="AE181" s="85"/>
      <c r="AF181" s="85"/>
      <c r="AG181" s="85"/>
    </row>
    <row r="182" spans="1:33" ht="25.5">
      <c r="A182" s="107">
        <v>29</v>
      </c>
      <c r="B182" s="108" t="s">
        <v>167</v>
      </c>
      <c r="C182" s="109" t="s">
        <v>299</v>
      </c>
      <c r="D182" s="110" t="s">
        <v>451</v>
      </c>
      <c r="E182" s="111">
        <v>535</v>
      </c>
      <c r="F182" s="112" t="s">
        <v>119</v>
      </c>
      <c r="G182" s="113">
        <v>0</v>
      </c>
      <c r="H182" s="113">
        <f>ROUND(E182*G182,2)</f>
        <v>0</v>
      </c>
      <c r="I182" s="138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</row>
    <row r="183" spans="1:33">
      <c r="A183" s="107">
        <v>30</v>
      </c>
      <c r="B183" s="108" t="s">
        <v>298</v>
      </c>
      <c r="C183" s="109" t="s">
        <v>300</v>
      </c>
      <c r="D183" s="110" t="s">
        <v>301</v>
      </c>
      <c r="E183" s="111">
        <v>124</v>
      </c>
      <c r="F183" s="112" t="s">
        <v>119</v>
      </c>
      <c r="G183" s="113">
        <v>0</v>
      </c>
      <c r="H183" s="113">
        <f>ROUND(E183*G183,2)</f>
        <v>0</v>
      </c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85"/>
      <c r="AD183" s="85"/>
      <c r="AE183" s="85"/>
      <c r="AF183" s="85"/>
      <c r="AG183" s="85"/>
    </row>
    <row r="184" spans="1:33">
      <c r="A184" s="107">
        <v>31</v>
      </c>
      <c r="B184" s="108" t="s">
        <v>167</v>
      </c>
      <c r="C184" s="109" t="s">
        <v>302</v>
      </c>
      <c r="D184" s="110" t="s">
        <v>303</v>
      </c>
      <c r="E184" s="111">
        <v>130.19999999999999</v>
      </c>
      <c r="F184" s="112" t="s">
        <v>119</v>
      </c>
      <c r="G184" s="113">
        <v>0</v>
      </c>
      <c r="H184" s="113">
        <f>ROUND(E184*G184,2)</f>
        <v>0</v>
      </c>
      <c r="I184" s="85"/>
      <c r="J184" s="85"/>
      <c r="K184" s="85"/>
      <c r="L184" s="85"/>
      <c r="M184" s="85"/>
      <c r="N184" s="85"/>
      <c r="O184" s="85"/>
      <c r="P184" s="85"/>
      <c r="Q184" s="85"/>
      <c r="R184" s="85"/>
      <c r="S184" s="85"/>
      <c r="T184" s="85"/>
      <c r="U184" s="85"/>
      <c r="V184" s="85"/>
      <c r="W184" s="85"/>
      <c r="X184" s="85"/>
      <c r="Y184" s="85"/>
      <c r="Z184" s="85"/>
      <c r="AA184" s="85"/>
      <c r="AB184" s="85"/>
      <c r="AC184" s="85"/>
      <c r="AD184" s="85"/>
      <c r="AE184" s="85"/>
      <c r="AF184" s="85"/>
      <c r="AG184" s="85"/>
    </row>
    <row r="185" spans="1:33">
      <c r="A185" s="107">
        <v>32</v>
      </c>
      <c r="B185" s="108" t="s">
        <v>298</v>
      </c>
      <c r="C185" s="109" t="s">
        <v>304</v>
      </c>
      <c r="D185" s="110" t="s">
        <v>305</v>
      </c>
      <c r="E185" s="111">
        <v>52</v>
      </c>
      <c r="F185" s="112" t="s">
        <v>119</v>
      </c>
      <c r="G185" s="113">
        <v>0</v>
      </c>
      <c r="H185" s="113">
        <f>ROUND(E185*G185,2)</f>
        <v>0</v>
      </c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85"/>
      <c r="AD185" s="85"/>
      <c r="AE185" s="85"/>
      <c r="AF185" s="85"/>
      <c r="AG185" s="85"/>
    </row>
    <row r="186" spans="1:33">
      <c r="D186" s="130" t="s">
        <v>306</v>
      </c>
      <c r="E186" s="131"/>
      <c r="F186" s="132"/>
      <c r="G186" s="133"/>
      <c r="H186" s="133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</row>
    <row r="187" spans="1:33">
      <c r="A187" s="107">
        <v>33</v>
      </c>
      <c r="B187" s="108" t="s">
        <v>167</v>
      </c>
      <c r="C187" s="109" t="s">
        <v>307</v>
      </c>
      <c r="D187" s="110" t="s">
        <v>308</v>
      </c>
      <c r="E187" s="111">
        <v>54.6</v>
      </c>
      <c r="F187" s="112" t="s">
        <v>119</v>
      </c>
      <c r="G187" s="113">
        <v>0</v>
      </c>
      <c r="H187" s="113">
        <f>ROUND(E187*G187,2)</f>
        <v>0</v>
      </c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</row>
    <row r="188" spans="1:33" ht="25.5">
      <c r="A188" s="107">
        <v>34</v>
      </c>
      <c r="B188" s="108" t="s">
        <v>298</v>
      </c>
      <c r="C188" s="109" t="s">
        <v>309</v>
      </c>
      <c r="D188" s="110" t="s">
        <v>310</v>
      </c>
      <c r="E188" s="111">
        <v>61.643999999999998</v>
      </c>
      <c r="F188" s="112" t="s">
        <v>119</v>
      </c>
      <c r="G188" s="113">
        <v>0</v>
      </c>
      <c r="H188" s="113">
        <f>ROUND(E188*G188,2)</f>
        <v>0</v>
      </c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5"/>
      <c r="AG188" s="85"/>
    </row>
    <row r="189" spans="1:33" ht="25.5">
      <c r="D189" s="130" t="s">
        <v>311</v>
      </c>
      <c r="E189" s="131"/>
      <c r="F189" s="132"/>
      <c r="G189" s="133"/>
      <c r="H189" s="133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5"/>
      <c r="AD189" s="85"/>
      <c r="AE189" s="85"/>
      <c r="AF189" s="85"/>
      <c r="AG189" s="85"/>
    </row>
    <row r="190" spans="1:33">
      <c r="A190" s="107">
        <v>35</v>
      </c>
      <c r="B190" s="108" t="s">
        <v>167</v>
      </c>
      <c r="C190" s="109" t="s">
        <v>312</v>
      </c>
      <c r="D190" s="110" t="s">
        <v>313</v>
      </c>
      <c r="E190" s="111">
        <v>598.24099999999999</v>
      </c>
      <c r="F190" s="112" t="s">
        <v>119</v>
      </c>
      <c r="G190" s="113">
        <v>0</v>
      </c>
      <c r="H190" s="113">
        <f>ROUND(E190*G190,2)</f>
        <v>0</v>
      </c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  <c r="AA190" s="85"/>
      <c r="AB190" s="85"/>
      <c r="AC190" s="85"/>
      <c r="AD190" s="85"/>
      <c r="AE190" s="85"/>
      <c r="AF190" s="85"/>
      <c r="AG190" s="85"/>
    </row>
    <row r="191" spans="1:33" ht="25.5">
      <c r="A191" s="107">
        <v>36</v>
      </c>
      <c r="B191" s="108" t="s">
        <v>298</v>
      </c>
      <c r="C191" s="109" t="s">
        <v>314</v>
      </c>
      <c r="D191" s="110" t="s">
        <v>315</v>
      </c>
      <c r="E191" s="111">
        <v>534.14400000000001</v>
      </c>
      <c r="F191" s="112" t="s">
        <v>119</v>
      </c>
      <c r="G191" s="113">
        <v>0</v>
      </c>
      <c r="H191" s="113">
        <f>ROUND(E191*G191,2)</f>
        <v>0</v>
      </c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  <c r="AA191" s="85"/>
      <c r="AB191" s="85"/>
      <c r="AC191" s="85"/>
      <c r="AD191" s="85"/>
      <c r="AE191" s="85"/>
      <c r="AF191" s="85"/>
      <c r="AG191" s="85"/>
    </row>
    <row r="192" spans="1:33" ht="25.5">
      <c r="A192" s="107">
        <v>37</v>
      </c>
      <c r="B192" s="108" t="s">
        <v>298</v>
      </c>
      <c r="C192" s="109" t="s">
        <v>316</v>
      </c>
      <c r="D192" s="110" t="s">
        <v>317</v>
      </c>
      <c r="E192" s="111">
        <v>0</v>
      </c>
      <c r="F192" s="112" t="s">
        <v>36</v>
      </c>
      <c r="G192" s="113">
        <v>0</v>
      </c>
      <c r="H192" s="113">
        <f>ROUND(E192*G192,2)</f>
        <v>0</v>
      </c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  <c r="V192" s="85"/>
      <c r="W192" s="85"/>
      <c r="X192" s="85"/>
      <c r="Y192" s="85"/>
      <c r="Z192" s="85"/>
      <c r="AA192" s="85"/>
      <c r="AB192" s="85"/>
      <c r="AC192" s="85"/>
      <c r="AD192" s="85"/>
      <c r="AE192" s="85"/>
      <c r="AF192" s="85"/>
      <c r="AG192" s="85"/>
    </row>
    <row r="193" spans="1:33">
      <c r="D193" s="134" t="s">
        <v>318</v>
      </c>
      <c r="E193" s="135">
        <f>H193</f>
        <v>0</v>
      </c>
      <c r="H193" s="135">
        <f>SUM(H181:H192)</f>
        <v>0</v>
      </c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5"/>
      <c r="W193" s="85"/>
      <c r="X193" s="85"/>
      <c r="Y193" s="85"/>
      <c r="Z193" s="85"/>
      <c r="AA193" s="85"/>
      <c r="AB193" s="85"/>
      <c r="AC193" s="85"/>
      <c r="AD193" s="85"/>
      <c r="AE193" s="85"/>
      <c r="AF193" s="85"/>
      <c r="AG193" s="85"/>
    </row>
    <row r="194" spans="1:33"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  <c r="V194" s="85"/>
      <c r="W194" s="85"/>
      <c r="X194" s="85"/>
      <c r="Y194" s="85"/>
      <c r="Z194" s="85"/>
      <c r="AA194" s="85"/>
      <c r="AB194" s="85"/>
      <c r="AC194" s="85"/>
      <c r="AD194" s="85"/>
      <c r="AE194" s="85"/>
      <c r="AF194" s="85"/>
      <c r="AG194" s="85"/>
    </row>
    <row r="195" spans="1:33"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  <c r="W195" s="85"/>
      <c r="X195" s="85"/>
      <c r="Y195" s="85"/>
      <c r="Z195" s="85"/>
      <c r="AA195" s="85"/>
      <c r="AB195" s="85"/>
      <c r="AC195" s="85"/>
      <c r="AD195" s="85"/>
      <c r="AE195" s="85"/>
      <c r="AF195" s="85"/>
      <c r="AG195" s="85"/>
    </row>
    <row r="196" spans="1:33">
      <c r="B196" s="109" t="s">
        <v>320</v>
      </c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  <c r="V196" s="85"/>
      <c r="W196" s="85"/>
      <c r="X196" s="85"/>
      <c r="Y196" s="85"/>
      <c r="Z196" s="85"/>
      <c r="AA196" s="85"/>
      <c r="AB196" s="85"/>
      <c r="AC196" s="85"/>
      <c r="AD196" s="85"/>
      <c r="AE196" s="85"/>
      <c r="AF196" s="85"/>
      <c r="AG196" s="85"/>
    </row>
    <row r="197" spans="1:33" ht="25.5">
      <c r="A197" s="107">
        <v>38</v>
      </c>
      <c r="B197" s="108" t="s">
        <v>321</v>
      </c>
      <c r="C197" s="109" t="s">
        <v>322</v>
      </c>
      <c r="D197" s="110" t="s">
        <v>323</v>
      </c>
      <c r="E197" s="111">
        <v>535.84</v>
      </c>
      <c r="F197" s="112" t="s">
        <v>119</v>
      </c>
      <c r="G197" s="113">
        <v>0</v>
      </c>
      <c r="H197" s="113">
        <f>ROUND(E197*G197,2)</f>
        <v>0</v>
      </c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5"/>
      <c r="W197" s="85"/>
      <c r="X197" s="85"/>
      <c r="Y197" s="85"/>
      <c r="Z197" s="85"/>
      <c r="AA197" s="85"/>
      <c r="AB197" s="85"/>
      <c r="AC197" s="85"/>
      <c r="AD197" s="85"/>
      <c r="AE197" s="85"/>
      <c r="AF197" s="85"/>
      <c r="AG197" s="85"/>
    </row>
    <row r="198" spans="1:33" ht="25.5">
      <c r="D198" s="130" t="s">
        <v>324</v>
      </c>
      <c r="E198" s="131"/>
      <c r="F198" s="132"/>
      <c r="G198" s="133"/>
      <c r="H198" s="133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  <c r="W198" s="85"/>
      <c r="X198" s="85"/>
      <c r="Y198" s="85"/>
      <c r="Z198" s="85"/>
      <c r="AA198" s="85"/>
      <c r="AB198" s="85"/>
      <c r="AC198" s="85"/>
      <c r="AD198" s="85"/>
      <c r="AE198" s="85"/>
      <c r="AF198" s="85"/>
      <c r="AG198" s="85"/>
    </row>
    <row r="199" spans="1:33" ht="25.5">
      <c r="A199" s="107">
        <v>39</v>
      </c>
      <c r="B199" s="108" t="s">
        <v>321</v>
      </c>
      <c r="C199" s="109" t="s">
        <v>325</v>
      </c>
      <c r="D199" s="110" t="s">
        <v>326</v>
      </c>
      <c r="E199" s="111">
        <v>296.21199999999999</v>
      </c>
      <c r="F199" s="112" t="s">
        <v>36</v>
      </c>
      <c r="G199" s="113">
        <v>0</v>
      </c>
      <c r="H199" s="113">
        <f>ROUND(E199*G199,2)</f>
        <v>0</v>
      </c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  <c r="V199" s="85"/>
      <c r="W199" s="85"/>
      <c r="X199" s="85"/>
      <c r="Y199" s="85"/>
      <c r="Z199" s="85"/>
      <c r="AA199" s="85"/>
      <c r="AB199" s="85"/>
      <c r="AC199" s="85"/>
      <c r="AD199" s="85"/>
      <c r="AE199" s="85"/>
      <c r="AF199" s="85"/>
      <c r="AG199" s="85"/>
    </row>
    <row r="200" spans="1:33">
      <c r="D200" s="134" t="s">
        <v>327</v>
      </c>
      <c r="E200" s="135">
        <f>H200</f>
        <v>0</v>
      </c>
      <c r="H200" s="135">
        <f>SUM(H196:H199)</f>
        <v>0</v>
      </c>
      <c r="I200" s="85"/>
      <c r="J200" s="85"/>
      <c r="K200" s="85"/>
      <c r="L200" s="85"/>
      <c r="M200" s="85"/>
      <c r="N200" s="85"/>
      <c r="O200" s="85"/>
      <c r="P200" s="85"/>
      <c r="Q200" s="85"/>
      <c r="R200" s="85"/>
      <c r="S200" s="85"/>
      <c r="T200" s="85"/>
      <c r="U200" s="85"/>
      <c r="V200" s="85"/>
      <c r="W200" s="85"/>
      <c r="X200" s="85"/>
      <c r="Y200" s="85"/>
      <c r="Z200" s="85"/>
      <c r="AA200" s="85"/>
      <c r="AB200" s="85"/>
      <c r="AC200" s="85"/>
      <c r="AD200" s="85"/>
      <c r="AE200" s="85"/>
      <c r="AF200" s="85"/>
      <c r="AG200" s="85"/>
    </row>
    <row r="201" spans="1:33"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5"/>
      <c r="T201" s="85"/>
      <c r="U201" s="85"/>
      <c r="V201" s="85"/>
      <c r="W201" s="85"/>
      <c r="X201" s="85"/>
      <c r="Y201" s="85"/>
      <c r="Z201" s="85"/>
      <c r="AA201" s="85"/>
      <c r="AB201" s="85"/>
      <c r="AC201" s="85"/>
      <c r="AD201" s="85"/>
      <c r="AE201" s="85"/>
      <c r="AF201" s="85"/>
      <c r="AG201" s="85"/>
    </row>
    <row r="202" spans="1:33">
      <c r="B202" s="109" t="s">
        <v>328</v>
      </c>
      <c r="I202" s="85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85"/>
      <c r="AC202" s="85"/>
      <c r="AD202" s="85"/>
      <c r="AE202" s="85"/>
      <c r="AF202" s="85"/>
      <c r="AG202" s="85"/>
    </row>
    <row r="203" spans="1:33">
      <c r="A203" s="107">
        <v>40</v>
      </c>
      <c r="B203" s="108" t="s">
        <v>329</v>
      </c>
      <c r="C203" s="109" t="s">
        <v>330</v>
      </c>
      <c r="D203" s="110" t="s">
        <v>331</v>
      </c>
      <c r="E203" s="111">
        <v>13.28</v>
      </c>
      <c r="F203" s="112" t="s">
        <v>269</v>
      </c>
      <c r="G203" s="113">
        <v>0</v>
      </c>
      <c r="H203" s="113">
        <f>ROUND(E203*G203,2)</f>
        <v>0</v>
      </c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  <c r="V203" s="85"/>
      <c r="W203" s="85"/>
      <c r="X203" s="85"/>
      <c r="Y203" s="85"/>
      <c r="Z203" s="85"/>
      <c r="AA203" s="85"/>
      <c r="AB203" s="85"/>
      <c r="AC203" s="85"/>
      <c r="AD203" s="85"/>
      <c r="AE203" s="85"/>
      <c r="AF203" s="85"/>
      <c r="AG203" s="85"/>
    </row>
    <row r="204" spans="1:33">
      <c r="D204" s="130" t="s">
        <v>270</v>
      </c>
      <c r="E204" s="131"/>
      <c r="F204" s="132"/>
      <c r="G204" s="133"/>
      <c r="H204" s="133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  <c r="V204" s="85"/>
      <c r="W204" s="85"/>
      <c r="X204" s="85"/>
      <c r="Y204" s="85"/>
      <c r="Z204" s="85"/>
      <c r="AA204" s="85"/>
      <c r="AB204" s="85"/>
      <c r="AC204" s="85"/>
      <c r="AD204" s="85"/>
      <c r="AE204" s="85"/>
      <c r="AF204" s="85"/>
      <c r="AG204" s="85"/>
    </row>
    <row r="205" spans="1:33" ht="25.5">
      <c r="A205" s="107">
        <v>41</v>
      </c>
      <c r="B205" s="108" t="s">
        <v>329</v>
      </c>
      <c r="C205" s="109" t="s">
        <v>332</v>
      </c>
      <c r="D205" s="110" t="s">
        <v>333</v>
      </c>
      <c r="E205" s="111">
        <v>2.37</v>
      </c>
      <c r="F205" s="112" t="s">
        <v>36</v>
      </c>
      <c r="G205" s="113">
        <v>0</v>
      </c>
      <c r="H205" s="113">
        <f>ROUND(E205*G205,2)</f>
        <v>0</v>
      </c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5"/>
      <c r="T205" s="85"/>
      <c r="U205" s="85"/>
      <c r="V205" s="85"/>
      <c r="W205" s="85"/>
      <c r="X205" s="85"/>
      <c r="Y205" s="85"/>
      <c r="Z205" s="85"/>
      <c r="AA205" s="85"/>
      <c r="AB205" s="85"/>
      <c r="AC205" s="85"/>
      <c r="AD205" s="85"/>
      <c r="AE205" s="85"/>
      <c r="AF205" s="85"/>
      <c r="AG205" s="85"/>
    </row>
    <row r="206" spans="1:33">
      <c r="D206" s="134" t="s">
        <v>334</v>
      </c>
      <c r="E206" s="135">
        <f>H206</f>
        <v>0</v>
      </c>
      <c r="H206" s="135">
        <f>SUM(H202:H205)</f>
        <v>0</v>
      </c>
      <c r="I206" s="85"/>
      <c r="J206" s="85"/>
      <c r="K206" s="85"/>
      <c r="L206" s="85"/>
      <c r="M206" s="85"/>
      <c r="N206" s="85"/>
      <c r="O206" s="85"/>
      <c r="P206" s="85"/>
      <c r="Q206" s="85"/>
      <c r="R206" s="85"/>
      <c r="S206" s="85"/>
      <c r="T206" s="85"/>
      <c r="U206" s="85"/>
      <c r="V206" s="85"/>
      <c r="W206" s="85"/>
      <c r="X206" s="85"/>
      <c r="Y206" s="85"/>
      <c r="Z206" s="85"/>
      <c r="AA206" s="85"/>
      <c r="AB206" s="85"/>
      <c r="AC206" s="85"/>
      <c r="AD206" s="85"/>
      <c r="AE206" s="85"/>
      <c r="AF206" s="85"/>
      <c r="AG206" s="85"/>
    </row>
    <row r="207" spans="1:33">
      <c r="I207" s="85"/>
      <c r="J207" s="85"/>
      <c r="K207" s="85"/>
      <c r="L207" s="85"/>
      <c r="M207" s="85"/>
      <c r="N207" s="85"/>
      <c r="O207" s="85"/>
      <c r="P207" s="85"/>
      <c r="Q207" s="85"/>
      <c r="R207" s="85"/>
      <c r="S207" s="85"/>
      <c r="T207" s="85"/>
      <c r="U207" s="85"/>
      <c r="V207" s="85"/>
      <c r="W207" s="85"/>
      <c r="X207" s="85"/>
      <c r="Y207" s="85"/>
      <c r="Z207" s="85"/>
      <c r="AA207" s="85"/>
      <c r="AB207" s="85"/>
      <c r="AC207" s="85"/>
      <c r="AD207" s="85"/>
      <c r="AE207" s="85"/>
      <c r="AF207" s="85"/>
      <c r="AG207" s="85"/>
    </row>
    <row r="208" spans="1:33">
      <c r="B208" s="109" t="s">
        <v>335</v>
      </c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5"/>
      <c r="U208" s="85"/>
      <c r="V208" s="85"/>
      <c r="W208" s="85"/>
      <c r="X208" s="85"/>
      <c r="Y208" s="85"/>
      <c r="Z208" s="85"/>
      <c r="AA208" s="85"/>
      <c r="AB208" s="85"/>
      <c r="AC208" s="85"/>
      <c r="AD208" s="85"/>
      <c r="AE208" s="85"/>
      <c r="AF208" s="85"/>
      <c r="AG208" s="85"/>
    </row>
    <row r="209" spans="1:33">
      <c r="A209" s="107">
        <v>42</v>
      </c>
      <c r="B209" s="108" t="s">
        <v>336</v>
      </c>
      <c r="C209" s="109" t="s">
        <v>337</v>
      </c>
      <c r="D209" s="110" t="s">
        <v>452</v>
      </c>
      <c r="E209" s="111">
        <v>1</v>
      </c>
      <c r="F209" s="112" t="s">
        <v>338</v>
      </c>
      <c r="G209" s="113">
        <v>0</v>
      </c>
      <c r="H209" s="113">
        <f>ROUND(E209*G209,2)</f>
        <v>0</v>
      </c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  <c r="V209" s="85"/>
      <c r="W209" s="85"/>
      <c r="X209" s="85"/>
      <c r="Y209" s="85"/>
      <c r="Z209" s="85"/>
      <c r="AA209" s="85"/>
      <c r="AB209" s="85"/>
      <c r="AC209" s="85"/>
      <c r="AD209" s="85"/>
      <c r="AE209" s="85"/>
      <c r="AF209" s="85"/>
      <c r="AG209" s="85"/>
    </row>
    <row r="210" spans="1:33">
      <c r="D210" s="134" t="s">
        <v>339</v>
      </c>
      <c r="E210" s="135">
        <f>H210</f>
        <v>0</v>
      </c>
      <c r="H210" s="135">
        <f>SUM(H208:H209)</f>
        <v>0</v>
      </c>
      <c r="I210" s="85"/>
      <c r="J210" s="85"/>
      <c r="K210" s="85"/>
      <c r="L210" s="85"/>
      <c r="M210" s="85"/>
      <c r="N210" s="85"/>
      <c r="O210" s="85"/>
      <c r="P210" s="85"/>
      <c r="Q210" s="85"/>
      <c r="R210" s="85"/>
      <c r="S210" s="85"/>
      <c r="T210" s="85"/>
      <c r="U210" s="85"/>
      <c r="V210" s="85"/>
      <c r="W210" s="85"/>
      <c r="X210" s="85"/>
      <c r="Y210" s="85"/>
      <c r="Z210" s="85"/>
      <c r="AA210" s="85"/>
      <c r="AB210" s="85"/>
      <c r="AC210" s="85"/>
      <c r="AD210" s="85"/>
      <c r="AE210" s="85"/>
      <c r="AF210" s="85"/>
      <c r="AG210" s="85"/>
    </row>
    <row r="211" spans="1:33">
      <c r="I211" s="85"/>
      <c r="J211" s="85"/>
      <c r="K211" s="85"/>
      <c r="L211" s="85"/>
      <c r="M211" s="85"/>
      <c r="N211" s="85"/>
      <c r="O211" s="85"/>
      <c r="P211" s="85"/>
      <c r="Q211" s="85"/>
      <c r="R211" s="85"/>
      <c r="S211" s="85"/>
      <c r="T211" s="85"/>
      <c r="U211" s="85"/>
      <c r="V211" s="85"/>
      <c r="W211" s="85"/>
      <c r="X211" s="85"/>
      <c r="Y211" s="85"/>
      <c r="Z211" s="85"/>
      <c r="AA211" s="85"/>
      <c r="AB211" s="85"/>
      <c r="AC211" s="85"/>
      <c r="AD211" s="85"/>
      <c r="AE211" s="85"/>
      <c r="AF211" s="85"/>
      <c r="AG211" s="85"/>
    </row>
    <row r="212" spans="1:33">
      <c r="B212" s="109" t="s">
        <v>340</v>
      </c>
      <c r="I212" s="85"/>
      <c r="J212" s="85"/>
      <c r="K212" s="85"/>
      <c r="L212" s="85"/>
      <c r="M212" s="85"/>
      <c r="N212" s="85"/>
      <c r="O212" s="85"/>
      <c r="P212" s="85"/>
      <c r="Q212" s="85"/>
      <c r="R212" s="85"/>
      <c r="S212" s="85"/>
      <c r="T212" s="85"/>
      <c r="U212" s="85"/>
      <c r="V212" s="85"/>
      <c r="W212" s="85"/>
      <c r="X212" s="85"/>
      <c r="Y212" s="85"/>
      <c r="Z212" s="85"/>
      <c r="AA212" s="85"/>
      <c r="AB212" s="85"/>
      <c r="AC212" s="85"/>
      <c r="AD212" s="85"/>
      <c r="AE212" s="85"/>
      <c r="AF212" s="85"/>
      <c r="AG212" s="85"/>
    </row>
    <row r="213" spans="1:33">
      <c r="A213" s="107">
        <v>43</v>
      </c>
      <c r="B213" s="108" t="s">
        <v>341</v>
      </c>
      <c r="C213" s="109" t="s">
        <v>342</v>
      </c>
      <c r="D213" s="110" t="s">
        <v>343</v>
      </c>
      <c r="E213" s="111">
        <v>15</v>
      </c>
      <c r="F213" s="112" t="s">
        <v>128</v>
      </c>
      <c r="G213" s="113">
        <v>0</v>
      </c>
      <c r="H213" s="113">
        <f>ROUND(E213*G213,2)</f>
        <v>0</v>
      </c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85"/>
      <c r="U213" s="85"/>
      <c r="V213" s="85"/>
      <c r="W213" s="85"/>
      <c r="X213" s="85"/>
      <c r="Y213" s="85"/>
      <c r="Z213" s="85"/>
      <c r="AA213" s="85"/>
      <c r="AB213" s="85"/>
      <c r="AC213" s="85"/>
      <c r="AD213" s="85"/>
      <c r="AE213" s="85"/>
      <c r="AF213" s="85"/>
      <c r="AG213" s="85"/>
    </row>
    <row r="214" spans="1:33">
      <c r="D214" s="130" t="s">
        <v>344</v>
      </c>
      <c r="E214" s="131"/>
      <c r="F214" s="132"/>
      <c r="G214" s="133"/>
      <c r="H214" s="133"/>
      <c r="I214" s="85"/>
      <c r="J214" s="85"/>
      <c r="K214" s="85"/>
      <c r="L214" s="85"/>
      <c r="M214" s="85"/>
      <c r="N214" s="85"/>
      <c r="O214" s="85"/>
      <c r="P214" s="85"/>
      <c r="Q214" s="85"/>
      <c r="R214" s="85"/>
      <c r="S214" s="85"/>
      <c r="T214" s="85"/>
      <c r="U214" s="85"/>
      <c r="V214" s="85"/>
      <c r="W214" s="85"/>
      <c r="X214" s="85"/>
      <c r="Y214" s="85"/>
      <c r="Z214" s="85"/>
      <c r="AA214" s="85"/>
      <c r="AB214" s="85"/>
      <c r="AC214" s="85"/>
      <c r="AD214" s="85"/>
      <c r="AE214" s="85"/>
      <c r="AF214" s="85"/>
      <c r="AG214" s="85"/>
    </row>
    <row r="215" spans="1:33">
      <c r="D215" s="130" t="s">
        <v>345</v>
      </c>
      <c r="E215" s="131"/>
      <c r="F215" s="132"/>
      <c r="G215" s="133"/>
      <c r="H215" s="133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  <c r="V215" s="85"/>
      <c r="W215" s="85"/>
      <c r="X215" s="85"/>
      <c r="Y215" s="85"/>
      <c r="Z215" s="85"/>
      <c r="AA215" s="85"/>
      <c r="AB215" s="85"/>
      <c r="AC215" s="85"/>
      <c r="AD215" s="85"/>
      <c r="AE215" s="85"/>
      <c r="AF215" s="85"/>
      <c r="AG215" s="85"/>
    </row>
    <row r="216" spans="1:33">
      <c r="D216" s="130" t="s">
        <v>346</v>
      </c>
      <c r="E216" s="131"/>
      <c r="F216" s="132"/>
      <c r="G216" s="133"/>
      <c r="H216" s="133"/>
      <c r="I216" s="85"/>
      <c r="J216" s="85"/>
      <c r="K216" s="85"/>
      <c r="L216" s="85"/>
      <c r="M216" s="85"/>
      <c r="N216" s="85"/>
      <c r="O216" s="85"/>
      <c r="P216" s="85"/>
      <c r="Q216" s="85"/>
      <c r="R216" s="85"/>
      <c r="S216" s="85"/>
      <c r="T216" s="85"/>
      <c r="U216" s="85"/>
      <c r="V216" s="85"/>
      <c r="W216" s="85"/>
      <c r="X216" s="85"/>
      <c r="Y216" s="85"/>
      <c r="Z216" s="85"/>
      <c r="AA216" s="85"/>
      <c r="AB216" s="85"/>
      <c r="AC216" s="85"/>
      <c r="AD216" s="85"/>
      <c r="AE216" s="85"/>
      <c r="AF216" s="85"/>
      <c r="AG216" s="85"/>
    </row>
    <row r="217" spans="1:33">
      <c r="A217" s="107">
        <v>44</v>
      </c>
      <c r="B217" s="108" t="s">
        <v>167</v>
      </c>
      <c r="C217" s="109" t="s">
        <v>347</v>
      </c>
      <c r="D217" s="110" t="s">
        <v>348</v>
      </c>
      <c r="E217" s="111">
        <v>5</v>
      </c>
      <c r="F217" s="112" t="s">
        <v>128</v>
      </c>
      <c r="G217" s="113">
        <v>0</v>
      </c>
      <c r="H217" s="113">
        <f>ROUND(E217*G217,2)</f>
        <v>0</v>
      </c>
      <c r="I217" s="85"/>
      <c r="J217" s="85"/>
      <c r="K217" s="85"/>
      <c r="L217" s="85"/>
      <c r="M217" s="85"/>
      <c r="N217" s="85"/>
      <c r="O217" s="85"/>
      <c r="P217" s="85"/>
      <c r="Q217" s="85"/>
      <c r="R217" s="85"/>
      <c r="S217" s="85"/>
      <c r="T217" s="85"/>
      <c r="U217" s="85"/>
      <c r="V217" s="85"/>
      <c r="W217" s="85"/>
      <c r="X217" s="85"/>
      <c r="Y217" s="85"/>
      <c r="Z217" s="85"/>
      <c r="AA217" s="85"/>
      <c r="AB217" s="85"/>
      <c r="AC217" s="85"/>
      <c r="AD217" s="85"/>
      <c r="AE217" s="85"/>
      <c r="AF217" s="85"/>
      <c r="AG217" s="85"/>
    </row>
    <row r="218" spans="1:33">
      <c r="A218" s="107">
        <v>45</v>
      </c>
      <c r="B218" s="108" t="s">
        <v>167</v>
      </c>
      <c r="C218" s="109" t="s">
        <v>349</v>
      </c>
      <c r="D218" s="110" t="s">
        <v>350</v>
      </c>
      <c r="E218" s="111">
        <v>5</v>
      </c>
      <c r="F218" s="112" t="s">
        <v>128</v>
      </c>
      <c r="G218" s="113">
        <v>0</v>
      </c>
      <c r="H218" s="113">
        <f>ROUND(E218*G218,2)</f>
        <v>0</v>
      </c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</row>
    <row r="219" spans="1:33">
      <c r="A219" s="107">
        <v>46</v>
      </c>
      <c r="B219" s="108" t="s">
        <v>167</v>
      </c>
      <c r="C219" s="109" t="s">
        <v>351</v>
      </c>
      <c r="D219" s="110" t="s">
        <v>352</v>
      </c>
      <c r="E219" s="111">
        <v>5</v>
      </c>
      <c r="F219" s="112" t="s">
        <v>128</v>
      </c>
      <c r="G219" s="113">
        <v>0</v>
      </c>
      <c r="H219" s="113">
        <f>ROUND(E219*G219,2)</f>
        <v>0</v>
      </c>
      <c r="I219" s="85"/>
      <c r="J219" s="85"/>
      <c r="K219" s="85"/>
      <c r="L219" s="85"/>
      <c r="M219" s="85"/>
      <c r="N219" s="85"/>
      <c r="O219" s="85"/>
      <c r="P219" s="85"/>
      <c r="Q219" s="85"/>
      <c r="R219" s="85"/>
      <c r="S219" s="85"/>
      <c r="T219" s="85"/>
      <c r="U219" s="85"/>
      <c r="V219" s="85"/>
      <c r="W219" s="85"/>
      <c r="X219" s="85"/>
      <c r="Y219" s="85"/>
      <c r="Z219" s="85"/>
      <c r="AA219" s="85"/>
      <c r="AB219" s="85"/>
      <c r="AC219" s="85"/>
      <c r="AD219" s="85"/>
      <c r="AE219" s="85"/>
      <c r="AF219" s="85"/>
      <c r="AG219" s="85"/>
    </row>
    <row r="220" spans="1:33">
      <c r="A220" s="107">
        <v>47</v>
      </c>
      <c r="B220" s="108" t="s">
        <v>341</v>
      </c>
      <c r="C220" s="109" t="s">
        <v>353</v>
      </c>
      <c r="D220" s="110" t="s">
        <v>354</v>
      </c>
      <c r="E220" s="111">
        <v>1</v>
      </c>
      <c r="F220" s="112" t="s">
        <v>128</v>
      </c>
      <c r="G220" s="113">
        <v>0</v>
      </c>
      <c r="H220" s="113">
        <f>ROUND(E220*G220,2)</f>
        <v>0</v>
      </c>
      <c r="I220" s="85"/>
      <c r="J220" s="85"/>
      <c r="K220" s="85"/>
      <c r="L220" s="85"/>
      <c r="M220" s="85"/>
      <c r="N220" s="85"/>
      <c r="O220" s="85"/>
      <c r="P220" s="85"/>
      <c r="Q220" s="85"/>
      <c r="R220" s="85"/>
      <c r="S220" s="85"/>
      <c r="T220" s="85"/>
      <c r="U220" s="85"/>
      <c r="V220" s="85"/>
      <c r="W220" s="85"/>
      <c r="X220" s="85"/>
      <c r="Y220" s="85"/>
      <c r="Z220" s="85"/>
      <c r="AA220" s="85"/>
      <c r="AB220" s="85"/>
      <c r="AC220" s="85"/>
      <c r="AD220" s="85"/>
      <c r="AE220" s="85"/>
      <c r="AF220" s="85"/>
      <c r="AG220" s="85"/>
    </row>
    <row r="221" spans="1:33">
      <c r="D221" s="130" t="s">
        <v>355</v>
      </c>
      <c r="E221" s="131"/>
      <c r="F221" s="132"/>
      <c r="G221" s="133"/>
      <c r="H221" s="133"/>
      <c r="I221" s="85"/>
      <c r="J221" s="85"/>
      <c r="K221" s="85"/>
      <c r="L221" s="85"/>
      <c r="M221" s="85"/>
      <c r="N221" s="85"/>
      <c r="O221" s="85"/>
      <c r="P221" s="85"/>
      <c r="Q221" s="85"/>
      <c r="R221" s="85"/>
      <c r="S221" s="85"/>
      <c r="T221" s="85"/>
      <c r="U221" s="85"/>
      <c r="V221" s="85"/>
      <c r="W221" s="85"/>
      <c r="X221" s="85"/>
      <c r="Y221" s="85"/>
      <c r="Z221" s="85"/>
      <c r="AA221" s="85"/>
      <c r="AB221" s="85"/>
      <c r="AC221" s="85"/>
      <c r="AD221" s="85"/>
      <c r="AE221" s="85"/>
      <c r="AF221" s="85"/>
      <c r="AG221" s="85"/>
    </row>
    <row r="222" spans="1:33">
      <c r="A222" s="107">
        <v>48</v>
      </c>
      <c r="B222" s="108" t="s">
        <v>167</v>
      </c>
      <c r="C222" s="109" t="s">
        <v>356</v>
      </c>
      <c r="D222" s="110" t="s">
        <v>357</v>
      </c>
      <c r="E222" s="111">
        <v>1</v>
      </c>
      <c r="F222" s="112" t="s">
        <v>128</v>
      </c>
      <c r="G222" s="113">
        <v>0</v>
      </c>
      <c r="H222" s="113">
        <f>ROUND(E222*G222,2)</f>
        <v>0</v>
      </c>
      <c r="I222" s="85"/>
      <c r="J222" s="85"/>
      <c r="K222" s="85"/>
      <c r="L222" s="85"/>
      <c r="M222" s="85"/>
      <c r="N222" s="85"/>
      <c r="O222" s="85"/>
      <c r="P222" s="85"/>
      <c r="Q222" s="85"/>
      <c r="R222" s="85"/>
      <c r="S222" s="85"/>
      <c r="T222" s="85"/>
      <c r="U222" s="85"/>
      <c r="V222" s="85"/>
      <c r="W222" s="85"/>
      <c r="X222" s="85"/>
      <c r="Y222" s="85"/>
      <c r="Z222" s="85"/>
      <c r="AA222" s="85"/>
      <c r="AB222" s="85"/>
      <c r="AC222" s="85"/>
      <c r="AD222" s="85"/>
      <c r="AE222" s="85"/>
      <c r="AF222" s="85"/>
      <c r="AG222" s="85"/>
    </row>
    <row r="223" spans="1:33" ht="25.5">
      <c r="A223" s="107">
        <v>49</v>
      </c>
      <c r="B223" s="108" t="s">
        <v>341</v>
      </c>
      <c r="C223" s="109" t="s">
        <v>358</v>
      </c>
      <c r="D223" s="110" t="s">
        <v>359</v>
      </c>
      <c r="E223" s="111">
        <v>1</v>
      </c>
      <c r="F223" s="112" t="s">
        <v>128</v>
      </c>
      <c r="G223" s="113">
        <v>0</v>
      </c>
      <c r="H223" s="113">
        <f>ROUND(E223*G223,2)</f>
        <v>0</v>
      </c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85"/>
      <c r="U223" s="85"/>
      <c r="V223" s="85"/>
      <c r="W223" s="85"/>
      <c r="X223" s="85"/>
      <c r="Y223" s="85"/>
      <c r="Z223" s="85"/>
      <c r="AA223" s="85"/>
      <c r="AB223" s="85"/>
      <c r="AC223" s="85"/>
      <c r="AD223" s="85"/>
      <c r="AE223" s="85"/>
      <c r="AF223" s="85"/>
      <c r="AG223" s="85"/>
    </row>
    <row r="224" spans="1:33">
      <c r="D224" s="130" t="s">
        <v>360</v>
      </c>
      <c r="E224" s="131"/>
      <c r="F224" s="132"/>
      <c r="G224" s="133"/>
      <c r="H224" s="133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  <c r="V224" s="85"/>
      <c r="W224" s="85"/>
      <c r="X224" s="85"/>
      <c r="Y224" s="85"/>
      <c r="Z224" s="85"/>
      <c r="AA224" s="85"/>
      <c r="AB224" s="85"/>
      <c r="AC224" s="85"/>
      <c r="AD224" s="85"/>
      <c r="AE224" s="85"/>
      <c r="AF224" s="85"/>
      <c r="AG224" s="85"/>
    </row>
    <row r="225" spans="1:33">
      <c r="A225" s="107">
        <v>50</v>
      </c>
      <c r="B225" s="108" t="s">
        <v>167</v>
      </c>
      <c r="C225" s="109" t="s">
        <v>361</v>
      </c>
      <c r="D225" s="110" t="s">
        <v>362</v>
      </c>
      <c r="E225" s="111">
        <v>1</v>
      </c>
      <c r="F225" s="112" t="s">
        <v>128</v>
      </c>
      <c r="G225" s="113">
        <v>0</v>
      </c>
      <c r="H225" s="113">
        <f>ROUND(E225*G225,2)</f>
        <v>0</v>
      </c>
      <c r="I225" s="85"/>
      <c r="J225" s="85"/>
      <c r="K225" s="85"/>
      <c r="L225" s="85"/>
      <c r="M225" s="85"/>
      <c r="N225" s="85"/>
      <c r="O225" s="85"/>
      <c r="P225" s="85"/>
      <c r="Q225" s="85"/>
      <c r="R225" s="85"/>
      <c r="S225" s="85"/>
      <c r="T225" s="85"/>
      <c r="U225" s="85"/>
      <c r="V225" s="85"/>
      <c r="W225" s="85"/>
      <c r="X225" s="85"/>
      <c r="Y225" s="85"/>
      <c r="Z225" s="85"/>
      <c r="AA225" s="85"/>
      <c r="AB225" s="85"/>
      <c r="AC225" s="85"/>
      <c r="AD225" s="85"/>
      <c r="AE225" s="85"/>
      <c r="AF225" s="85"/>
      <c r="AG225" s="85"/>
    </row>
    <row r="226" spans="1:33" ht="25.5">
      <c r="A226" s="107">
        <v>51</v>
      </c>
      <c r="B226" s="108" t="s">
        <v>341</v>
      </c>
      <c r="C226" s="109" t="s">
        <v>363</v>
      </c>
      <c r="D226" s="110" t="s">
        <v>364</v>
      </c>
      <c r="E226" s="111">
        <v>16</v>
      </c>
      <c r="F226" s="112" t="s">
        <v>128</v>
      </c>
      <c r="G226" s="113">
        <v>0</v>
      </c>
      <c r="H226" s="113">
        <f>ROUND(E226*G226,2)</f>
        <v>0</v>
      </c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5"/>
      <c r="T226" s="85"/>
      <c r="U226" s="85"/>
      <c r="V226" s="85"/>
      <c r="W226" s="85"/>
      <c r="X226" s="85"/>
      <c r="Y226" s="85"/>
      <c r="Z226" s="85"/>
      <c r="AA226" s="85"/>
      <c r="AB226" s="85"/>
      <c r="AC226" s="85"/>
      <c r="AD226" s="85"/>
      <c r="AE226" s="85"/>
      <c r="AF226" s="85"/>
      <c r="AG226" s="85"/>
    </row>
    <row r="227" spans="1:33">
      <c r="D227" s="130" t="s">
        <v>344</v>
      </c>
      <c r="E227" s="131"/>
      <c r="F227" s="132"/>
      <c r="G227" s="133"/>
      <c r="H227" s="133"/>
      <c r="I227" s="85"/>
      <c r="J227" s="85"/>
      <c r="K227" s="85"/>
      <c r="L227" s="85"/>
      <c r="M227" s="85"/>
      <c r="N227" s="85"/>
      <c r="O227" s="85"/>
      <c r="P227" s="85"/>
      <c r="Q227" s="85"/>
      <c r="R227" s="85"/>
      <c r="S227" s="85"/>
      <c r="T227" s="85"/>
      <c r="U227" s="85"/>
      <c r="V227" s="85"/>
      <c r="W227" s="85"/>
      <c r="X227" s="85"/>
      <c r="Y227" s="85"/>
      <c r="Z227" s="85"/>
      <c r="AA227" s="85"/>
      <c r="AB227" s="85"/>
      <c r="AC227" s="85"/>
      <c r="AD227" s="85"/>
      <c r="AE227" s="85"/>
      <c r="AF227" s="85"/>
      <c r="AG227" s="85"/>
    </row>
    <row r="228" spans="1:33">
      <c r="D228" s="130" t="s">
        <v>345</v>
      </c>
      <c r="E228" s="131"/>
      <c r="F228" s="132"/>
      <c r="G228" s="133"/>
      <c r="H228" s="133"/>
      <c r="I228" s="85"/>
      <c r="J228" s="85"/>
      <c r="K228" s="85"/>
      <c r="L228" s="85"/>
      <c r="M228" s="85"/>
      <c r="N228" s="85"/>
      <c r="O228" s="85"/>
      <c r="P228" s="85"/>
      <c r="Q228" s="85"/>
      <c r="R228" s="85"/>
      <c r="S228" s="85"/>
      <c r="T228" s="85"/>
      <c r="U228" s="85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  <c r="AF228" s="85"/>
      <c r="AG228" s="85"/>
    </row>
    <row r="229" spans="1:33">
      <c r="D229" s="130" t="s">
        <v>365</v>
      </c>
      <c r="E229" s="131"/>
      <c r="F229" s="132"/>
      <c r="G229" s="133"/>
      <c r="H229" s="133"/>
      <c r="I229" s="85"/>
      <c r="J229" s="85"/>
      <c r="K229" s="85"/>
      <c r="L229" s="85"/>
      <c r="M229" s="85"/>
      <c r="N229" s="85"/>
      <c r="O229" s="85"/>
      <c r="P229" s="85"/>
      <c r="Q229" s="85"/>
      <c r="R229" s="85"/>
      <c r="S229" s="85"/>
      <c r="T229" s="85"/>
      <c r="U229" s="85"/>
      <c r="V229" s="85"/>
      <c r="W229" s="85"/>
      <c r="X229" s="85"/>
      <c r="Y229" s="85"/>
      <c r="Z229" s="85"/>
      <c r="AA229" s="85"/>
      <c r="AB229" s="85"/>
      <c r="AC229" s="85"/>
      <c r="AD229" s="85"/>
      <c r="AE229" s="85"/>
      <c r="AF229" s="85"/>
      <c r="AG229" s="85"/>
    </row>
    <row r="230" spans="1:33">
      <c r="D230" s="130" t="s">
        <v>366</v>
      </c>
      <c r="E230" s="131"/>
      <c r="F230" s="132"/>
      <c r="G230" s="133"/>
      <c r="H230" s="133"/>
      <c r="I230" s="85"/>
      <c r="J230" s="85"/>
      <c r="K230" s="85"/>
      <c r="L230" s="85"/>
      <c r="M230" s="85"/>
      <c r="N230" s="85"/>
      <c r="O230" s="85"/>
      <c r="P230" s="85"/>
      <c r="Q230" s="85"/>
      <c r="R230" s="85"/>
      <c r="S230" s="85"/>
      <c r="T230" s="85"/>
      <c r="U230" s="85"/>
      <c r="V230" s="85"/>
      <c r="W230" s="85"/>
      <c r="X230" s="85"/>
      <c r="Y230" s="85"/>
      <c r="Z230" s="85"/>
      <c r="AA230" s="85"/>
      <c r="AB230" s="85"/>
      <c r="AC230" s="85"/>
      <c r="AD230" s="85"/>
      <c r="AE230" s="85"/>
      <c r="AF230" s="85"/>
      <c r="AG230" s="85"/>
    </row>
    <row r="231" spans="1:33">
      <c r="A231" s="107">
        <v>52</v>
      </c>
      <c r="B231" s="108" t="s">
        <v>167</v>
      </c>
      <c r="C231" s="109" t="s">
        <v>367</v>
      </c>
      <c r="D231" s="110" t="s">
        <v>368</v>
      </c>
      <c r="E231" s="111">
        <v>16</v>
      </c>
      <c r="F231" s="112" t="s">
        <v>128</v>
      </c>
      <c r="G231" s="113">
        <v>0</v>
      </c>
      <c r="H231" s="113">
        <f>ROUND(E231*G231,2)</f>
        <v>0</v>
      </c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  <c r="Z231" s="85"/>
      <c r="AA231" s="85"/>
      <c r="AB231" s="85"/>
      <c r="AC231" s="85"/>
      <c r="AD231" s="85"/>
      <c r="AE231" s="85"/>
      <c r="AF231" s="85"/>
      <c r="AG231" s="85"/>
    </row>
    <row r="232" spans="1:33" ht="25.5">
      <c r="A232" s="107">
        <v>53</v>
      </c>
      <c r="B232" s="108" t="s">
        <v>341</v>
      </c>
      <c r="C232" s="109" t="s">
        <v>369</v>
      </c>
      <c r="D232" s="110" t="s">
        <v>370</v>
      </c>
      <c r="E232" s="111">
        <v>1</v>
      </c>
      <c r="F232" s="112" t="s">
        <v>128</v>
      </c>
      <c r="G232" s="113">
        <v>0</v>
      </c>
      <c r="H232" s="113">
        <f>ROUND(E232*G232,2)</f>
        <v>0</v>
      </c>
      <c r="I232" s="85"/>
      <c r="J232" s="85"/>
      <c r="K232" s="85"/>
      <c r="L232" s="85"/>
      <c r="M232" s="85"/>
      <c r="N232" s="85"/>
      <c r="O232" s="85"/>
      <c r="P232" s="85"/>
      <c r="Q232" s="85"/>
      <c r="R232" s="85"/>
      <c r="S232" s="85"/>
      <c r="T232" s="85"/>
      <c r="U232" s="85"/>
      <c r="V232" s="85"/>
      <c r="W232" s="85"/>
      <c r="X232" s="85"/>
      <c r="Y232" s="85"/>
      <c r="Z232" s="85"/>
      <c r="AA232" s="85"/>
      <c r="AB232" s="85"/>
      <c r="AC232" s="85"/>
      <c r="AD232" s="85"/>
      <c r="AE232" s="85"/>
      <c r="AF232" s="85"/>
      <c r="AG232" s="85"/>
    </row>
    <row r="233" spans="1:33" ht="25.5">
      <c r="A233" s="107">
        <v>54</v>
      </c>
      <c r="B233" s="108" t="s">
        <v>167</v>
      </c>
      <c r="C233" s="109" t="s">
        <v>371</v>
      </c>
      <c r="D233" s="110" t="s">
        <v>372</v>
      </c>
      <c r="E233" s="111">
        <v>1</v>
      </c>
      <c r="F233" s="112" t="s">
        <v>128</v>
      </c>
      <c r="G233" s="113">
        <v>0</v>
      </c>
      <c r="H233" s="113">
        <f>ROUND(E233*G233,2)</f>
        <v>0</v>
      </c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  <c r="V233" s="85"/>
      <c r="W233" s="85"/>
      <c r="X233" s="85"/>
      <c r="Y233" s="85"/>
      <c r="Z233" s="85"/>
      <c r="AA233" s="85"/>
      <c r="AB233" s="85"/>
      <c r="AC233" s="85"/>
      <c r="AD233" s="85"/>
      <c r="AE233" s="85"/>
      <c r="AF233" s="85"/>
      <c r="AG233" s="85"/>
    </row>
    <row r="234" spans="1:33">
      <c r="A234" s="107">
        <v>55</v>
      </c>
      <c r="B234" s="108" t="s">
        <v>341</v>
      </c>
      <c r="C234" s="109" t="s">
        <v>373</v>
      </c>
      <c r="D234" s="110" t="s">
        <v>453</v>
      </c>
      <c r="E234" s="111">
        <v>1</v>
      </c>
      <c r="F234" s="112" t="s">
        <v>338</v>
      </c>
      <c r="G234" s="113">
        <v>0</v>
      </c>
      <c r="H234" s="113">
        <f>ROUND(E234*G234,2)</f>
        <v>0</v>
      </c>
      <c r="I234" s="85"/>
      <c r="J234" s="85"/>
      <c r="K234" s="85"/>
      <c r="L234" s="85"/>
      <c r="M234" s="85"/>
      <c r="N234" s="85"/>
      <c r="O234" s="85"/>
      <c r="P234" s="85"/>
      <c r="Q234" s="85"/>
      <c r="R234" s="85"/>
      <c r="S234" s="85"/>
      <c r="T234" s="85"/>
      <c r="U234" s="85"/>
      <c r="V234" s="85"/>
      <c r="W234" s="85"/>
      <c r="X234" s="85"/>
      <c r="Y234" s="85"/>
      <c r="Z234" s="85"/>
      <c r="AA234" s="85"/>
      <c r="AB234" s="85"/>
      <c r="AC234" s="85"/>
      <c r="AD234" s="85"/>
      <c r="AE234" s="85"/>
      <c r="AF234" s="85"/>
      <c r="AG234" s="85"/>
    </row>
    <row r="235" spans="1:33" ht="25.5">
      <c r="A235" s="107">
        <v>56</v>
      </c>
      <c r="B235" s="108" t="s">
        <v>341</v>
      </c>
      <c r="C235" s="109" t="s">
        <v>374</v>
      </c>
      <c r="D235" s="110" t="s">
        <v>375</v>
      </c>
      <c r="E235" s="111">
        <v>99.891999999999996</v>
      </c>
      <c r="F235" s="112" t="s">
        <v>36</v>
      </c>
      <c r="G235" s="113">
        <v>0</v>
      </c>
      <c r="H235" s="113">
        <f>ROUND(E235*G235,2)</f>
        <v>0</v>
      </c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  <c r="AE235" s="85"/>
      <c r="AF235" s="85"/>
      <c r="AG235" s="85"/>
    </row>
    <row r="236" spans="1:33">
      <c r="D236" s="134" t="s">
        <v>376</v>
      </c>
      <c r="E236" s="135">
        <f>H236</f>
        <v>0</v>
      </c>
      <c r="H236" s="135">
        <f>SUM(H212:H235)</f>
        <v>0</v>
      </c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85"/>
      <c r="U236" s="85"/>
      <c r="V236" s="85"/>
      <c r="W236" s="85"/>
      <c r="X236" s="85"/>
      <c r="Y236" s="85"/>
      <c r="Z236" s="85"/>
      <c r="AA236" s="85"/>
      <c r="AB236" s="85"/>
      <c r="AC236" s="85"/>
      <c r="AD236" s="85"/>
      <c r="AE236" s="85"/>
      <c r="AF236" s="85"/>
      <c r="AG236" s="85"/>
    </row>
    <row r="237" spans="1:33">
      <c r="I237" s="85"/>
      <c r="J237" s="85"/>
      <c r="K237" s="85"/>
      <c r="L237" s="85"/>
      <c r="M237" s="85"/>
      <c r="N237" s="85"/>
      <c r="O237" s="85"/>
      <c r="P237" s="85"/>
      <c r="Q237" s="85"/>
      <c r="R237" s="85"/>
      <c r="S237" s="85"/>
      <c r="T237" s="85"/>
      <c r="U237" s="85"/>
      <c r="V237" s="85"/>
      <c r="W237" s="85"/>
      <c r="X237" s="85"/>
      <c r="Y237" s="85"/>
      <c r="Z237" s="85"/>
      <c r="AA237" s="85"/>
      <c r="AB237" s="85"/>
      <c r="AC237" s="85"/>
      <c r="AD237" s="85"/>
      <c r="AE237" s="85"/>
      <c r="AF237" s="85"/>
      <c r="AG237" s="85"/>
    </row>
    <row r="238" spans="1:33"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A238" s="85"/>
      <c r="AB238" s="85"/>
      <c r="AC238" s="85"/>
      <c r="AD238" s="85"/>
      <c r="AE238" s="85"/>
      <c r="AF238" s="85"/>
      <c r="AG238" s="85"/>
    </row>
    <row r="239" spans="1:33">
      <c r="B239" s="109" t="s">
        <v>378</v>
      </c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  <c r="V239" s="85"/>
      <c r="W239" s="85"/>
      <c r="X239" s="85"/>
      <c r="Y239" s="85"/>
      <c r="Z239" s="85"/>
      <c r="AA239" s="85"/>
      <c r="AB239" s="85"/>
      <c r="AC239" s="85"/>
      <c r="AD239" s="85"/>
      <c r="AE239" s="85"/>
      <c r="AF239" s="85"/>
      <c r="AG239" s="85"/>
    </row>
    <row r="240" spans="1:33">
      <c r="A240" s="107">
        <v>57</v>
      </c>
      <c r="B240" s="108" t="s">
        <v>379</v>
      </c>
      <c r="C240" s="109" t="s">
        <v>380</v>
      </c>
      <c r="D240" s="110" t="s">
        <v>381</v>
      </c>
      <c r="E240" s="111">
        <v>42.16</v>
      </c>
      <c r="F240" s="112" t="s">
        <v>269</v>
      </c>
      <c r="G240" s="113">
        <v>0</v>
      </c>
      <c r="H240" s="113">
        <f>ROUND(E240*G240,2)</f>
        <v>0</v>
      </c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  <c r="AE240" s="85"/>
      <c r="AF240" s="85"/>
      <c r="AG240" s="85"/>
    </row>
    <row r="241" spans="1:33">
      <c r="D241" s="130" t="s">
        <v>382</v>
      </c>
      <c r="E241" s="131"/>
      <c r="F241" s="132"/>
      <c r="G241" s="133"/>
      <c r="H241" s="133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85"/>
      <c r="U241" s="85"/>
      <c r="V241" s="85"/>
      <c r="W241" s="85"/>
      <c r="X241" s="85"/>
      <c r="Y241" s="85"/>
      <c r="Z241" s="85"/>
      <c r="AA241" s="85"/>
      <c r="AB241" s="85"/>
      <c r="AC241" s="85"/>
      <c r="AD241" s="85"/>
      <c r="AE241" s="85"/>
      <c r="AF241" s="85"/>
      <c r="AG241" s="85"/>
    </row>
    <row r="242" spans="1:33">
      <c r="D242" s="130" t="s">
        <v>383</v>
      </c>
      <c r="E242" s="131"/>
      <c r="F242" s="132"/>
      <c r="G242" s="133"/>
      <c r="H242" s="133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  <c r="U242" s="85"/>
      <c r="V242" s="85"/>
      <c r="W242" s="85"/>
      <c r="X242" s="85"/>
      <c r="Y242" s="85"/>
      <c r="Z242" s="85"/>
      <c r="AA242" s="85"/>
      <c r="AB242" s="85"/>
      <c r="AC242" s="85"/>
      <c r="AD242" s="85"/>
      <c r="AE242" s="85"/>
      <c r="AF242" s="85"/>
      <c r="AG242" s="85"/>
    </row>
    <row r="243" spans="1:33">
      <c r="A243" s="107">
        <v>58</v>
      </c>
      <c r="B243" s="108" t="s">
        <v>167</v>
      </c>
      <c r="C243" s="109" t="s">
        <v>384</v>
      </c>
      <c r="D243" s="110" t="s">
        <v>385</v>
      </c>
      <c r="E243" s="111">
        <v>5.5650000000000004</v>
      </c>
      <c r="F243" s="112" t="s">
        <v>119</v>
      </c>
      <c r="G243" s="113">
        <v>0</v>
      </c>
      <c r="H243" s="113">
        <f>ROUND(E243*G243,2)</f>
        <v>0</v>
      </c>
      <c r="I243" s="85"/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5"/>
      <c r="U243" s="85"/>
      <c r="V243" s="85"/>
      <c r="W243" s="85"/>
      <c r="X243" s="85"/>
      <c r="Y243" s="85"/>
      <c r="Z243" s="85"/>
      <c r="AA243" s="85"/>
      <c r="AB243" s="85"/>
      <c r="AC243" s="85"/>
      <c r="AD243" s="85"/>
      <c r="AE243" s="85"/>
      <c r="AF243" s="85"/>
      <c r="AG243" s="85"/>
    </row>
    <row r="244" spans="1:33">
      <c r="D244" s="130" t="s">
        <v>386</v>
      </c>
      <c r="E244" s="131"/>
      <c r="F244" s="132"/>
      <c r="G244" s="133"/>
      <c r="H244" s="133"/>
      <c r="I244" s="85"/>
      <c r="J244" s="85"/>
      <c r="K244" s="85"/>
      <c r="L244" s="85"/>
      <c r="M244" s="85"/>
      <c r="N244" s="85"/>
      <c r="O244" s="85"/>
      <c r="P244" s="85"/>
      <c r="Q244" s="85"/>
      <c r="R244" s="85"/>
      <c r="S244" s="85"/>
      <c r="T244" s="85"/>
      <c r="U244" s="85"/>
      <c r="V244" s="85"/>
      <c r="W244" s="85"/>
      <c r="X244" s="85"/>
      <c r="Y244" s="85"/>
      <c r="Z244" s="85"/>
      <c r="AA244" s="85"/>
      <c r="AB244" s="85"/>
      <c r="AC244" s="85"/>
      <c r="AD244" s="85"/>
      <c r="AE244" s="85"/>
      <c r="AF244" s="85"/>
      <c r="AG244" s="85"/>
    </row>
    <row r="245" spans="1:33">
      <c r="A245" s="107">
        <v>59</v>
      </c>
      <c r="B245" s="108" t="s">
        <v>379</v>
      </c>
      <c r="C245" s="109" t="s">
        <v>387</v>
      </c>
      <c r="D245" s="110" t="s">
        <v>388</v>
      </c>
      <c r="E245" s="111">
        <v>61.3</v>
      </c>
      <c r="F245" s="112" t="s">
        <v>119</v>
      </c>
      <c r="G245" s="113">
        <v>0</v>
      </c>
      <c r="H245" s="113">
        <f>ROUND(E245*G245,2)</f>
        <v>0</v>
      </c>
      <c r="I245" s="85"/>
      <c r="J245" s="85"/>
      <c r="K245" s="85"/>
      <c r="L245" s="85"/>
      <c r="M245" s="85"/>
      <c r="N245" s="85"/>
      <c r="O245" s="85"/>
      <c r="P245" s="85"/>
      <c r="Q245" s="85"/>
      <c r="R245" s="85"/>
      <c r="S245" s="85"/>
      <c r="T245" s="85"/>
      <c r="U245" s="85"/>
      <c r="V245" s="85"/>
      <c r="W245" s="85"/>
      <c r="X245" s="85"/>
      <c r="Y245" s="85"/>
      <c r="Z245" s="85"/>
      <c r="AA245" s="85"/>
      <c r="AB245" s="85"/>
      <c r="AC245" s="85"/>
      <c r="AD245" s="85"/>
      <c r="AE245" s="85"/>
      <c r="AF245" s="85"/>
      <c r="AG245" s="85"/>
    </row>
    <row r="246" spans="1:33" ht="25.5">
      <c r="D246" s="130" t="s">
        <v>389</v>
      </c>
      <c r="E246" s="131"/>
      <c r="F246" s="132"/>
      <c r="G246" s="133"/>
      <c r="H246" s="133"/>
      <c r="I246" s="85"/>
      <c r="J246" s="85"/>
      <c r="K246" s="85"/>
      <c r="L246" s="85"/>
      <c r="M246" s="85"/>
      <c r="N246" s="85"/>
      <c r="O246" s="85"/>
      <c r="P246" s="85"/>
      <c r="Q246" s="85"/>
      <c r="R246" s="85"/>
      <c r="S246" s="85"/>
      <c r="T246" s="85"/>
      <c r="U246" s="85"/>
      <c r="V246" s="85"/>
      <c r="W246" s="85"/>
      <c r="X246" s="85"/>
      <c r="Y246" s="85"/>
      <c r="Z246" s="85"/>
      <c r="AA246" s="85"/>
      <c r="AB246" s="85"/>
      <c r="AC246" s="85"/>
      <c r="AD246" s="85"/>
      <c r="AE246" s="85"/>
      <c r="AF246" s="85"/>
      <c r="AG246" s="85"/>
    </row>
    <row r="247" spans="1:33">
      <c r="A247" s="107">
        <v>60</v>
      </c>
      <c r="B247" s="108" t="s">
        <v>167</v>
      </c>
      <c r="C247" s="109" t="s">
        <v>390</v>
      </c>
      <c r="D247" s="110" t="s">
        <v>391</v>
      </c>
      <c r="E247" s="111">
        <v>67.430000000000007</v>
      </c>
      <c r="F247" s="112" t="s">
        <v>119</v>
      </c>
      <c r="G247" s="113">
        <v>0</v>
      </c>
      <c r="H247" s="113">
        <f>ROUND(E247*G247,2)</f>
        <v>0</v>
      </c>
      <c r="I247" s="85"/>
      <c r="J247" s="85"/>
      <c r="K247" s="85"/>
      <c r="L247" s="85"/>
      <c r="M247" s="85"/>
      <c r="N247" s="85"/>
      <c r="O247" s="85"/>
      <c r="P247" s="85"/>
      <c r="Q247" s="85"/>
      <c r="R247" s="85"/>
      <c r="S247" s="85"/>
      <c r="T247" s="85"/>
      <c r="U247" s="85"/>
      <c r="V247" s="85"/>
      <c r="W247" s="85"/>
      <c r="X247" s="85"/>
      <c r="Y247" s="85"/>
      <c r="Z247" s="85"/>
      <c r="AA247" s="85"/>
      <c r="AB247" s="85"/>
      <c r="AC247" s="85"/>
      <c r="AD247" s="85"/>
      <c r="AE247" s="85"/>
      <c r="AF247" s="85"/>
      <c r="AG247" s="85"/>
    </row>
    <row r="248" spans="1:33">
      <c r="D248" s="130" t="s">
        <v>392</v>
      </c>
      <c r="E248" s="131"/>
      <c r="F248" s="132"/>
      <c r="G248" s="133"/>
      <c r="H248" s="133"/>
      <c r="I248" s="85"/>
      <c r="J248" s="85"/>
      <c r="K248" s="85"/>
      <c r="L248" s="85"/>
      <c r="M248" s="85"/>
      <c r="N248" s="85"/>
      <c r="O248" s="85"/>
      <c r="P248" s="85"/>
      <c r="Q248" s="85"/>
      <c r="R248" s="85"/>
      <c r="S248" s="85"/>
      <c r="T248" s="85"/>
      <c r="U248" s="85"/>
      <c r="V248" s="85"/>
      <c r="W248" s="85"/>
      <c r="X248" s="85"/>
      <c r="Y248" s="85"/>
      <c r="Z248" s="85"/>
      <c r="AA248" s="85"/>
      <c r="AB248" s="85"/>
      <c r="AC248" s="85"/>
      <c r="AD248" s="85"/>
      <c r="AE248" s="85"/>
      <c r="AF248" s="85"/>
      <c r="AG248" s="85"/>
    </row>
    <row r="249" spans="1:33" ht="25.5">
      <c r="A249" s="107">
        <v>61</v>
      </c>
      <c r="B249" s="108" t="s">
        <v>379</v>
      </c>
      <c r="C249" s="109" t="s">
        <v>393</v>
      </c>
      <c r="D249" s="110" t="s">
        <v>394</v>
      </c>
      <c r="E249" s="111">
        <v>9.4499999999999993</v>
      </c>
      <c r="F249" s="112" t="s">
        <v>119</v>
      </c>
      <c r="G249" s="113">
        <v>0</v>
      </c>
      <c r="H249" s="113">
        <f>ROUND(E249*G249,2)</f>
        <v>0</v>
      </c>
      <c r="I249" s="85"/>
      <c r="J249" s="85"/>
      <c r="K249" s="85"/>
      <c r="L249" s="85"/>
      <c r="M249" s="85"/>
      <c r="N249" s="85"/>
      <c r="O249" s="85"/>
      <c r="P249" s="85"/>
      <c r="Q249" s="85"/>
      <c r="R249" s="85"/>
      <c r="S249" s="85"/>
      <c r="T249" s="85"/>
      <c r="U249" s="85"/>
      <c r="V249" s="85"/>
      <c r="W249" s="85"/>
      <c r="X249" s="85"/>
      <c r="Y249" s="85"/>
      <c r="Z249" s="85"/>
      <c r="AA249" s="85"/>
      <c r="AB249" s="85"/>
      <c r="AC249" s="85"/>
      <c r="AD249" s="85"/>
      <c r="AE249" s="85"/>
      <c r="AF249" s="85"/>
      <c r="AG249" s="85"/>
    </row>
    <row r="250" spans="1:33">
      <c r="D250" s="130" t="s">
        <v>395</v>
      </c>
      <c r="E250" s="131"/>
      <c r="F250" s="132"/>
      <c r="G250" s="133"/>
      <c r="H250" s="133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5"/>
      <c r="U250" s="85"/>
      <c r="V250" s="85"/>
      <c r="W250" s="85"/>
      <c r="X250" s="85"/>
      <c r="Y250" s="85"/>
      <c r="Z250" s="85"/>
      <c r="AA250" s="85"/>
      <c r="AB250" s="85"/>
      <c r="AC250" s="85"/>
      <c r="AD250" s="85"/>
      <c r="AE250" s="85"/>
      <c r="AF250" s="85"/>
      <c r="AG250" s="85"/>
    </row>
    <row r="251" spans="1:33" ht="25.5">
      <c r="A251" s="107">
        <v>62</v>
      </c>
      <c r="B251" s="108" t="s">
        <v>379</v>
      </c>
      <c r="C251" s="109" t="s">
        <v>396</v>
      </c>
      <c r="D251" s="110" t="s">
        <v>397</v>
      </c>
      <c r="E251" s="111">
        <v>34.433999999999997</v>
      </c>
      <c r="F251" s="112" t="s">
        <v>36</v>
      </c>
      <c r="G251" s="113">
        <v>0</v>
      </c>
      <c r="H251" s="113">
        <f>ROUND(E251*G251,2)</f>
        <v>0</v>
      </c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  <c r="AE251" s="85"/>
      <c r="AF251" s="85"/>
      <c r="AG251" s="85"/>
    </row>
    <row r="252" spans="1:33">
      <c r="D252" s="134" t="s">
        <v>398</v>
      </c>
      <c r="E252" s="135">
        <f>H252</f>
        <v>0</v>
      </c>
      <c r="H252" s="135">
        <f>SUM(H239:H251)</f>
        <v>0</v>
      </c>
      <c r="I252" s="85"/>
      <c r="J252" s="85"/>
      <c r="K252" s="85"/>
      <c r="L252" s="85"/>
      <c r="M252" s="85"/>
      <c r="N252" s="85"/>
      <c r="O252" s="85"/>
      <c r="P252" s="85"/>
      <c r="Q252" s="85"/>
      <c r="R252" s="85"/>
      <c r="S252" s="85"/>
      <c r="T252" s="85"/>
      <c r="U252" s="85"/>
      <c r="V252" s="85"/>
      <c r="W252" s="85"/>
      <c r="X252" s="85"/>
      <c r="Y252" s="85"/>
      <c r="Z252" s="85"/>
      <c r="AA252" s="85"/>
      <c r="AB252" s="85"/>
      <c r="AC252" s="85"/>
      <c r="AD252" s="85"/>
      <c r="AE252" s="85"/>
      <c r="AF252" s="85"/>
      <c r="AG252" s="85"/>
    </row>
    <row r="253" spans="1:33">
      <c r="I253" s="85"/>
      <c r="J253" s="85"/>
      <c r="K253" s="85"/>
      <c r="L253" s="85"/>
      <c r="M253" s="85"/>
      <c r="N253" s="85"/>
      <c r="O253" s="85"/>
      <c r="P253" s="85"/>
      <c r="Q253" s="85"/>
      <c r="R253" s="85"/>
      <c r="S253" s="85"/>
      <c r="T253" s="85"/>
      <c r="U253" s="85"/>
      <c r="V253" s="85"/>
      <c r="W253" s="85"/>
      <c r="X253" s="85"/>
      <c r="Y253" s="85"/>
      <c r="Z253" s="85"/>
      <c r="AA253" s="85"/>
      <c r="AB253" s="85"/>
      <c r="AC253" s="85"/>
      <c r="AD253" s="85"/>
      <c r="AE253" s="85"/>
      <c r="AF253" s="85"/>
      <c r="AG253" s="85"/>
    </row>
    <row r="254" spans="1:33">
      <c r="B254" s="109" t="s">
        <v>399</v>
      </c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  <c r="T254" s="85"/>
      <c r="U254" s="85"/>
      <c r="V254" s="85"/>
      <c r="W254" s="85"/>
      <c r="X254" s="85"/>
      <c r="Y254" s="85"/>
      <c r="Z254" s="85"/>
      <c r="AA254" s="85"/>
      <c r="AB254" s="85"/>
      <c r="AC254" s="85"/>
      <c r="AD254" s="85"/>
      <c r="AE254" s="85"/>
      <c r="AF254" s="85"/>
      <c r="AG254" s="85"/>
    </row>
    <row r="255" spans="1:33" ht="25.5">
      <c r="A255" s="107">
        <v>63</v>
      </c>
      <c r="B255" s="108" t="s">
        <v>400</v>
      </c>
      <c r="C255" s="109" t="s">
        <v>401</v>
      </c>
      <c r="D255" s="110" t="s">
        <v>402</v>
      </c>
      <c r="E255" s="111">
        <v>192.08</v>
      </c>
      <c r="F255" s="112" t="s">
        <v>119</v>
      </c>
      <c r="G255" s="113">
        <v>0</v>
      </c>
      <c r="H255" s="113">
        <f>ROUND(E255*G255,2)</f>
        <v>0</v>
      </c>
      <c r="I255" s="85"/>
      <c r="J255" s="85"/>
      <c r="K255" s="85"/>
      <c r="L255" s="85"/>
      <c r="M255" s="85"/>
      <c r="N255" s="85"/>
      <c r="O255" s="85"/>
      <c r="P255" s="85"/>
      <c r="Q255" s="85"/>
      <c r="R255" s="85"/>
      <c r="S255" s="85"/>
      <c r="T255" s="85"/>
      <c r="U255" s="85"/>
      <c r="V255" s="85"/>
      <c r="W255" s="85"/>
      <c r="X255" s="85"/>
      <c r="Y255" s="85"/>
      <c r="Z255" s="85"/>
      <c r="AA255" s="85"/>
      <c r="AB255" s="85"/>
      <c r="AC255" s="85"/>
      <c r="AD255" s="85"/>
      <c r="AE255" s="85"/>
      <c r="AF255" s="85"/>
      <c r="AG255" s="85"/>
    </row>
    <row r="256" spans="1:33">
      <c r="D256" s="130" t="s">
        <v>403</v>
      </c>
      <c r="E256" s="131"/>
      <c r="F256" s="132"/>
      <c r="G256" s="133"/>
      <c r="H256" s="133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  <c r="AE256" s="85"/>
      <c r="AF256" s="85"/>
      <c r="AG256" s="85"/>
    </row>
    <row r="257" spans="1:33">
      <c r="A257" s="107">
        <v>64</v>
      </c>
      <c r="B257" s="108" t="s">
        <v>167</v>
      </c>
      <c r="C257" s="109" t="s">
        <v>404</v>
      </c>
      <c r="D257" s="110" t="s">
        <v>405</v>
      </c>
      <c r="E257" s="111">
        <v>201.684</v>
      </c>
      <c r="F257" s="112" t="s">
        <v>119</v>
      </c>
      <c r="G257" s="113">
        <v>0</v>
      </c>
      <c r="H257" s="113">
        <f>ROUND(E257*G257,2)</f>
        <v>0</v>
      </c>
      <c r="I257" s="85"/>
      <c r="J257" s="85"/>
      <c r="K257" s="85"/>
      <c r="L257" s="85"/>
      <c r="M257" s="85"/>
      <c r="N257" s="85"/>
      <c r="O257" s="85"/>
      <c r="P257" s="85"/>
      <c r="Q257" s="85"/>
      <c r="R257" s="85"/>
      <c r="S257" s="85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  <c r="AE257" s="85"/>
      <c r="AF257" s="85"/>
      <c r="AG257" s="85"/>
    </row>
    <row r="258" spans="1:33">
      <c r="A258" s="107">
        <v>65</v>
      </c>
      <c r="B258" s="108" t="s">
        <v>400</v>
      </c>
      <c r="C258" s="109" t="s">
        <v>406</v>
      </c>
      <c r="D258" s="110" t="s">
        <v>407</v>
      </c>
      <c r="E258" s="111">
        <v>192.08</v>
      </c>
      <c r="F258" s="112" t="s">
        <v>119</v>
      </c>
      <c r="G258" s="113">
        <v>0</v>
      </c>
      <c r="H258" s="113">
        <f>ROUND(E258*G258,2)</f>
        <v>0</v>
      </c>
      <c r="I258" s="85"/>
      <c r="J258" s="85"/>
      <c r="K258" s="85"/>
      <c r="L258" s="85"/>
      <c r="M258" s="85"/>
      <c r="N258" s="85"/>
      <c r="O258" s="85"/>
      <c r="P258" s="85"/>
      <c r="Q258" s="85"/>
      <c r="R258" s="85"/>
      <c r="S258" s="85"/>
      <c r="T258" s="85"/>
      <c r="U258" s="85"/>
      <c r="V258" s="85"/>
      <c r="W258" s="85"/>
      <c r="X258" s="85"/>
      <c r="Y258" s="85"/>
      <c r="Z258" s="85"/>
      <c r="AA258" s="85"/>
      <c r="AB258" s="85"/>
      <c r="AC258" s="85"/>
      <c r="AD258" s="85"/>
      <c r="AE258" s="85"/>
      <c r="AF258" s="85"/>
      <c r="AG258" s="85"/>
    </row>
    <row r="259" spans="1:33" ht="25.5">
      <c r="A259" s="107">
        <v>66</v>
      </c>
      <c r="B259" s="108" t="s">
        <v>400</v>
      </c>
      <c r="C259" s="109" t="s">
        <v>408</v>
      </c>
      <c r="D259" s="110" t="s">
        <v>409</v>
      </c>
      <c r="E259" s="111">
        <v>69.760000000000005</v>
      </c>
      <c r="F259" s="112" t="s">
        <v>36</v>
      </c>
      <c r="G259" s="113">
        <v>0</v>
      </c>
      <c r="H259" s="113">
        <f>ROUND(E259*G259,2)</f>
        <v>0</v>
      </c>
      <c r="I259" s="85"/>
      <c r="J259" s="85"/>
      <c r="K259" s="85"/>
      <c r="L259" s="85"/>
      <c r="M259" s="85"/>
      <c r="N259" s="85"/>
      <c r="O259" s="85"/>
      <c r="P259" s="85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</row>
    <row r="260" spans="1:33">
      <c r="D260" s="134" t="s">
        <v>410</v>
      </c>
      <c r="E260" s="135">
        <f>H260</f>
        <v>0</v>
      </c>
      <c r="H260" s="135">
        <f>SUM(H254:H259)</f>
        <v>0</v>
      </c>
      <c r="I260" s="85"/>
      <c r="J260" s="85"/>
      <c r="K260" s="85"/>
      <c r="L260" s="85"/>
      <c r="M260" s="85"/>
      <c r="N260" s="85"/>
      <c r="O260" s="85"/>
      <c r="P260" s="85"/>
      <c r="Q260" s="85"/>
      <c r="R260" s="85"/>
      <c r="S260" s="85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  <c r="AE260" s="85"/>
      <c r="AF260" s="85"/>
      <c r="AG260" s="85"/>
    </row>
    <row r="261" spans="1:33">
      <c r="I261" s="85"/>
      <c r="J261" s="85"/>
      <c r="K261" s="85"/>
      <c r="L261" s="85"/>
      <c r="M261" s="85"/>
      <c r="N261" s="85"/>
      <c r="O261" s="85"/>
      <c r="P261" s="85"/>
      <c r="Q261" s="85"/>
      <c r="R261" s="85"/>
      <c r="S261" s="85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  <c r="AE261" s="85"/>
      <c r="AF261" s="85"/>
      <c r="AG261" s="85"/>
    </row>
    <row r="262" spans="1:33">
      <c r="B262" s="109" t="s">
        <v>411</v>
      </c>
      <c r="I262" s="85"/>
      <c r="J262" s="85"/>
      <c r="K262" s="85"/>
      <c r="L262" s="85"/>
      <c r="M262" s="85"/>
      <c r="N262" s="85"/>
      <c r="O262" s="85"/>
      <c r="P262" s="85"/>
      <c r="Q262" s="85"/>
      <c r="R262" s="85"/>
      <c r="S262" s="85"/>
      <c r="T262" s="85"/>
      <c r="U262" s="85"/>
      <c r="V262" s="85"/>
      <c r="W262" s="85"/>
      <c r="X262" s="85"/>
      <c r="Y262" s="85"/>
      <c r="Z262" s="85"/>
      <c r="AA262" s="85"/>
      <c r="AB262" s="85"/>
      <c r="AC262" s="85"/>
      <c r="AD262" s="85"/>
      <c r="AE262" s="85"/>
      <c r="AF262" s="85"/>
      <c r="AG262" s="85"/>
    </row>
    <row r="263" spans="1:33">
      <c r="A263" s="107">
        <v>67</v>
      </c>
      <c r="B263" s="108" t="s">
        <v>379</v>
      </c>
      <c r="C263" s="109" t="s">
        <v>412</v>
      </c>
      <c r="D263" s="110" t="s">
        <v>413</v>
      </c>
      <c r="E263" s="111">
        <v>105.994</v>
      </c>
      <c r="F263" s="112" t="s">
        <v>119</v>
      </c>
      <c r="G263" s="113">
        <v>0</v>
      </c>
      <c r="H263" s="113">
        <f>ROUND(E263*G263,2)</f>
        <v>0</v>
      </c>
      <c r="I263" s="85"/>
      <c r="J263" s="85"/>
      <c r="K263" s="85"/>
      <c r="L263" s="85"/>
      <c r="M263" s="85"/>
      <c r="N263" s="85"/>
      <c r="O263" s="85"/>
      <c r="P263" s="85"/>
      <c r="Q263" s="85"/>
      <c r="R263" s="85"/>
      <c r="S263" s="85"/>
      <c r="T263" s="85"/>
      <c r="U263" s="85"/>
      <c r="V263" s="85"/>
      <c r="W263" s="85"/>
      <c r="X263" s="85"/>
      <c r="Y263" s="85"/>
      <c r="Z263" s="85"/>
      <c r="AA263" s="85"/>
      <c r="AB263" s="85"/>
      <c r="AC263" s="85"/>
      <c r="AD263" s="85"/>
      <c r="AE263" s="85"/>
      <c r="AF263" s="85"/>
      <c r="AG263" s="85"/>
    </row>
    <row r="264" spans="1:33">
      <c r="D264" s="130" t="s">
        <v>212</v>
      </c>
      <c r="E264" s="131"/>
      <c r="F264" s="132"/>
      <c r="G264" s="133"/>
      <c r="H264" s="133"/>
      <c r="I264" s="85"/>
      <c r="J264" s="85"/>
      <c r="K264" s="85"/>
      <c r="L264" s="85"/>
      <c r="M264" s="85"/>
      <c r="N264" s="85"/>
      <c r="O264" s="85"/>
      <c r="P264" s="85"/>
      <c r="Q264" s="85"/>
      <c r="R264" s="85"/>
      <c r="S264" s="85"/>
      <c r="T264" s="85"/>
      <c r="U264" s="85"/>
      <c r="V264" s="85"/>
      <c r="W264" s="85"/>
      <c r="X264" s="85"/>
      <c r="Y264" s="85"/>
      <c r="Z264" s="85"/>
      <c r="AA264" s="85"/>
      <c r="AB264" s="85"/>
      <c r="AC264" s="85"/>
      <c r="AD264" s="85"/>
      <c r="AE264" s="85"/>
      <c r="AF264" s="85"/>
      <c r="AG264" s="85"/>
    </row>
    <row r="265" spans="1:33">
      <c r="D265" s="130" t="s">
        <v>213</v>
      </c>
      <c r="E265" s="131"/>
      <c r="F265" s="132"/>
      <c r="G265" s="133"/>
      <c r="H265" s="133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  <c r="Z265" s="85"/>
      <c r="AA265" s="85"/>
      <c r="AB265" s="85"/>
      <c r="AC265" s="85"/>
      <c r="AD265" s="85"/>
      <c r="AE265" s="85"/>
      <c r="AF265" s="85"/>
      <c r="AG265" s="85"/>
    </row>
    <row r="266" spans="1:33">
      <c r="D266" s="130" t="s">
        <v>214</v>
      </c>
      <c r="E266" s="131"/>
      <c r="F266" s="132"/>
      <c r="G266" s="133"/>
      <c r="H266" s="133"/>
      <c r="I266" s="85"/>
      <c r="J266" s="85"/>
      <c r="K266" s="85"/>
      <c r="L266" s="85"/>
      <c r="M266" s="85"/>
      <c r="N266" s="85"/>
      <c r="O266" s="85"/>
      <c r="P266" s="85"/>
      <c r="Q266" s="85"/>
      <c r="R266" s="85"/>
      <c r="S266" s="85"/>
      <c r="T266" s="85"/>
      <c r="U266" s="85"/>
      <c r="V266" s="85"/>
      <c r="W266" s="85"/>
      <c r="X266" s="85"/>
      <c r="Y266" s="85"/>
      <c r="Z266" s="85"/>
      <c r="AA266" s="85"/>
      <c r="AB266" s="85"/>
      <c r="AC266" s="85"/>
      <c r="AD266" s="85"/>
      <c r="AE266" s="85"/>
      <c r="AF266" s="85"/>
      <c r="AG266" s="85"/>
    </row>
    <row r="267" spans="1:33">
      <c r="D267" s="130" t="s">
        <v>215</v>
      </c>
      <c r="E267" s="131"/>
      <c r="F267" s="132"/>
      <c r="G267" s="133"/>
      <c r="H267" s="133"/>
      <c r="I267" s="85"/>
      <c r="J267" s="85"/>
      <c r="K267" s="85"/>
      <c r="L267" s="85"/>
      <c r="M267" s="85"/>
      <c r="N267" s="85"/>
      <c r="O267" s="85"/>
      <c r="P267" s="85"/>
      <c r="Q267" s="85"/>
      <c r="R267" s="85"/>
      <c r="S267" s="85"/>
      <c r="T267" s="85"/>
      <c r="U267" s="85"/>
      <c r="V267" s="85"/>
      <c r="W267" s="85"/>
      <c r="X267" s="85"/>
      <c r="Y267" s="85"/>
      <c r="Z267" s="85"/>
      <c r="AA267" s="85"/>
      <c r="AB267" s="85"/>
      <c r="AC267" s="85"/>
      <c r="AD267" s="85"/>
      <c r="AE267" s="85"/>
      <c r="AF267" s="85"/>
      <c r="AG267" s="85"/>
    </row>
    <row r="268" spans="1:33">
      <c r="D268" s="130" t="s">
        <v>216</v>
      </c>
      <c r="E268" s="131"/>
      <c r="F268" s="132"/>
      <c r="G268" s="133"/>
      <c r="H268" s="133"/>
      <c r="I268" s="85"/>
      <c r="J268" s="85"/>
      <c r="K268" s="85"/>
      <c r="L268" s="85"/>
      <c r="M268" s="85"/>
      <c r="N268" s="85"/>
      <c r="O268" s="85"/>
      <c r="P268" s="85"/>
      <c r="Q268" s="85"/>
      <c r="R268" s="85"/>
      <c r="S268" s="85"/>
      <c r="T268" s="85"/>
      <c r="U268" s="85"/>
      <c r="V268" s="85"/>
      <c r="W268" s="85"/>
      <c r="X268" s="85"/>
      <c r="Y268" s="85"/>
      <c r="Z268" s="85"/>
      <c r="AA268" s="85"/>
      <c r="AB268" s="85"/>
      <c r="AC268" s="85"/>
      <c r="AD268" s="85"/>
      <c r="AE268" s="85"/>
      <c r="AF268" s="85"/>
      <c r="AG268" s="85"/>
    </row>
    <row r="269" spans="1:33">
      <c r="D269" s="130" t="s">
        <v>217</v>
      </c>
      <c r="E269" s="131"/>
      <c r="F269" s="132"/>
      <c r="G269" s="133"/>
      <c r="H269" s="133"/>
      <c r="I269" s="85"/>
      <c r="J269" s="85"/>
      <c r="K269" s="85"/>
      <c r="L269" s="85"/>
      <c r="M269" s="85"/>
      <c r="N269" s="85"/>
      <c r="O269" s="85"/>
      <c r="P269" s="85"/>
      <c r="Q269" s="85"/>
      <c r="R269" s="85"/>
      <c r="S269" s="85"/>
      <c r="T269" s="85"/>
      <c r="U269" s="85"/>
      <c r="V269" s="85"/>
      <c r="W269" s="85"/>
      <c r="X269" s="85"/>
      <c r="Y269" s="85"/>
      <c r="Z269" s="85"/>
      <c r="AA269" s="85"/>
      <c r="AB269" s="85"/>
      <c r="AC269" s="85"/>
      <c r="AD269" s="85"/>
      <c r="AE269" s="85"/>
      <c r="AF269" s="85"/>
      <c r="AG269" s="85"/>
    </row>
    <row r="270" spans="1:33">
      <c r="D270" s="130" t="s">
        <v>139</v>
      </c>
      <c r="E270" s="131"/>
      <c r="F270" s="132"/>
      <c r="G270" s="133"/>
      <c r="H270" s="133"/>
      <c r="I270" s="85"/>
      <c r="J270" s="85"/>
      <c r="K270" s="85"/>
      <c r="L270" s="85"/>
      <c r="M270" s="85"/>
      <c r="N270" s="85"/>
      <c r="O270" s="85"/>
      <c r="P270" s="85"/>
      <c r="Q270" s="85"/>
      <c r="R270" s="85"/>
      <c r="S270" s="85"/>
      <c r="T270" s="85"/>
      <c r="U270" s="85"/>
      <c r="V270" s="85"/>
      <c r="W270" s="85"/>
      <c r="X270" s="85"/>
      <c r="Y270" s="85"/>
      <c r="Z270" s="85"/>
      <c r="AA270" s="85"/>
      <c r="AB270" s="85"/>
      <c r="AC270" s="85"/>
      <c r="AD270" s="85"/>
      <c r="AE270" s="85"/>
      <c r="AF270" s="85"/>
      <c r="AG270" s="85"/>
    </row>
    <row r="271" spans="1:33">
      <c r="D271" s="130" t="s">
        <v>218</v>
      </c>
      <c r="E271" s="131"/>
      <c r="F271" s="132"/>
      <c r="G271" s="133"/>
      <c r="H271" s="133"/>
      <c r="I271" s="85"/>
      <c r="J271" s="85"/>
      <c r="K271" s="85"/>
      <c r="L271" s="85"/>
      <c r="M271" s="85"/>
      <c r="N271" s="85"/>
      <c r="O271" s="85"/>
      <c r="P271" s="85"/>
      <c r="Q271" s="85"/>
      <c r="R271" s="85"/>
      <c r="S271" s="85"/>
      <c r="T271" s="85"/>
      <c r="U271" s="85"/>
      <c r="V271" s="85"/>
      <c r="W271" s="85"/>
      <c r="X271" s="85"/>
      <c r="Y271" s="85"/>
      <c r="Z271" s="85"/>
      <c r="AA271" s="85"/>
      <c r="AB271" s="85"/>
      <c r="AC271" s="85"/>
      <c r="AD271" s="85"/>
      <c r="AE271" s="85"/>
      <c r="AF271" s="85"/>
      <c r="AG271" s="85"/>
    </row>
    <row r="272" spans="1:33">
      <c r="D272" s="130" t="s">
        <v>139</v>
      </c>
      <c r="E272" s="131"/>
      <c r="F272" s="132"/>
      <c r="G272" s="133"/>
      <c r="H272" s="133"/>
      <c r="I272" s="85"/>
      <c r="J272" s="85"/>
      <c r="K272" s="85"/>
      <c r="L272" s="85"/>
      <c r="M272" s="85"/>
      <c r="N272" s="85"/>
      <c r="O272" s="85"/>
      <c r="P272" s="85"/>
      <c r="Q272" s="85"/>
      <c r="R272" s="85"/>
      <c r="S272" s="85"/>
      <c r="T272" s="85"/>
      <c r="U272" s="85"/>
      <c r="V272" s="85"/>
      <c r="W272" s="85"/>
      <c r="X272" s="85"/>
      <c r="Y272" s="85"/>
      <c r="Z272" s="85"/>
      <c r="AA272" s="85"/>
      <c r="AB272" s="85"/>
      <c r="AC272" s="85"/>
      <c r="AD272" s="85"/>
      <c r="AE272" s="85"/>
      <c r="AF272" s="85"/>
      <c r="AG272" s="85"/>
    </row>
    <row r="273" spans="1:33">
      <c r="D273" s="130" t="s">
        <v>219</v>
      </c>
      <c r="E273" s="131"/>
      <c r="F273" s="132"/>
      <c r="G273" s="133"/>
      <c r="H273" s="133"/>
      <c r="I273" s="85"/>
      <c r="J273" s="85"/>
      <c r="K273" s="85"/>
      <c r="L273" s="85"/>
      <c r="M273" s="85"/>
      <c r="N273" s="85"/>
      <c r="O273" s="85"/>
      <c r="P273" s="85"/>
      <c r="Q273" s="85"/>
      <c r="R273" s="85"/>
      <c r="S273" s="85"/>
      <c r="T273" s="85"/>
      <c r="U273" s="85"/>
      <c r="V273" s="85"/>
      <c r="W273" s="85"/>
      <c r="X273" s="85"/>
      <c r="Y273" s="85"/>
      <c r="Z273" s="85"/>
      <c r="AA273" s="85"/>
      <c r="AB273" s="85"/>
      <c r="AC273" s="85"/>
      <c r="AD273" s="85"/>
      <c r="AE273" s="85"/>
      <c r="AF273" s="85"/>
      <c r="AG273" s="85"/>
    </row>
    <row r="274" spans="1:33">
      <c r="D274" s="130" t="s">
        <v>217</v>
      </c>
      <c r="E274" s="131"/>
      <c r="F274" s="132"/>
      <c r="G274" s="133"/>
      <c r="H274" s="133"/>
      <c r="I274" s="85"/>
      <c r="J274" s="85"/>
      <c r="K274" s="85"/>
      <c r="L274" s="85"/>
      <c r="M274" s="85"/>
      <c r="N274" s="85"/>
      <c r="O274" s="85"/>
      <c r="P274" s="85"/>
      <c r="Q274" s="85"/>
      <c r="R274" s="85"/>
      <c r="S274" s="85"/>
      <c r="T274" s="85"/>
      <c r="U274" s="85"/>
      <c r="V274" s="85"/>
      <c r="W274" s="85"/>
      <c r="X274" s="85"/>
      <c r="Y274" s="85"/>
      <c r="Z274" s="85"/>
      <c r="AA274" s="85"/>
      <c r="AB274" s="85"/>
      <c r="AC274" s="85"/>
      <c r="AD274" s="85"/>
      <c r="AE274" s="85"/>
      <c r="AF274" s="85"/>
      <c r="AG274" s="85"/>
    </row>
    <row r="275" spans="1:33">
      <c r="D275" s="130" t="s">
        <v>220</v>
      </c>
      <c r="E275" s="131"/>
      <c r="F275" s="132"/>
      <c r="G275" s="133"/>
      <c r="H275" s="133"/>
      <c r="I275" s="85"/>
      <c r="J275" s="85"/>
      <c r="K275" s="85"/>
      <c r="L275" s="85"/>
      <c r="M275" s="85"/>
      <c r="N275" s="85"/>
      <c r="O275" s="85"/>
      <c r="P275" s="85"/>
      <c r="Q275" s="85"/>
      <c r="R275" s="85"/>
      <c r="S275" s="85"/>
      <c r="T275" s="85"/>
      <c r="U275" s="85"/>
      <c r="V275" s="85"/>
      <c r="W275" s="85"/>
      <c r="X275" s="85"/>
      <c r="Y275" s="85"/>
      <c r="Z275" s="85"/>
      <c r="AA275" s="85"/>
      <c r="AB275" s="85"/>
      <c r="AC275" s="85"/>
      <c r="AD275" s="85"/>
      <c r="AE275" s="85"/>
      <c r="AF275" s="85"/>
      <c r="AG275" s="85"/>
    </row>
    <row r="276" spans="1:33">
      <c r="D276" s="130" t="s">
        <v>217</v>
      </c>
      <c r="E276" s="131"/>
      <c r="F276" s="132"/>
      <c r="G276" s="133"/>
      <c r="H276" s="133"/>
      <c r="I276" s="85"/>
      <c r="J276" s="85"/>
      <c r="K276" s="85"/>
      <c r="L276" s="85"/>
      <c r="M276" s="85"/>
      <c r="N276" s="85"/>
      <c r="O276" s="85"/>
      <c r="P276" s="85"/>
      <c r="Q276" s="85"/>
      <c r="R276" s="85"/>
      <c r="S276" s="85"/>
      <c r="T276" s="85"/>
      <c r="U276" s="85"/>
      <c r="V276" s="85"/>
      <c r="W276" s="85"/>
      <c r="X276" s="85"/>
      <c r="Y276" s="85"/>
      <c r="Z276" s="85"/>
      <c r="AA276" s="85"/>
      <c r="AB276" s="85"/>
      <c r="AC276" s="85"/>
      <c r="AD276" s="85"/>
      <c r="AE276" s="85"/>
      <c r="AF276" s="85"/>
      <c r="AG276" s="85"/>
    </row>
    <row r="277" spans="1:33">
      <c r="D277" s="130" t="s">
        <v>139</v>
      </c>
      <c r="E277" s="131"/>
      <c r="F277" s="132"/>
      <c r="G277" s="133"/>
      <c r="H277" s="133"/>
      <c r="I277" s="85"/>
      <c r="J277" s="85"/>
      <c r="K277" s="85"/>
      <c r="L277" s="85"/>
      <c r="M277" s="85"/>
      <c r="N277" s="85"/>
      <c r="O277" s="85"/>
      <c r="P277" s="85"/>
      <c r="Q277" s="85"/>
      <c r="R277" s="85"/>
      <c r="S277" s="85"/>
      <c r="T277" s="85"/>
      <c r="U277" s="85"/>
      <c r="V277" s="85"/>
      <c r="W277" s="85"/>
      <c r="X277" s="85"/>
      <c r="Y277" s="85"/>
      <c r="Z277" s="85"/>
      <c r="AA277" s="85"/>
      <c r="AB277" s="85"/>
      <c r="AC277" s="85"/>
      <c r="AD277" s="85"/>
      <c r="AE277" s="85"/>
      <c r="AF277" s="85"/>
      <c r="AG277" s="85"/>
    </row>
    <row r="278" spans="1:33">
      <c r="D278" s="130" t="s">
        <v>221</v>
      </c>
      <c r="E278" s="131"/>
      <c r="F278" s="132"/>
      <c r="G278" s="133"/>
      <c r="H278" s="133"/>
      <c r="I278" s="85"/>
      <c r="J278" s="85"/>
      <c r="K278" s="85"/>
      <c r="L278" s="85"/>
      <c r="M278" s="85"/>
      <c r="N278" s="85"/>
      <c r="O278" s="85"/>
      <c r="P278" s="85"/>
      <c r="Q278" s="85"/>
      <c r="R278" s="85"/>
      <c r="S278" s="85"/>
      <c r="T278" s="85"/>
      <c r="U278" s="85"/>
      <c r="V278" s="85"/>
      <c r="W278" s="85"/>
      <c r="X278" s="85"/>
      <c r="Y278" s="85"/>
      <c r="Z278" s="85"/>
      <c r="AA278" s="85"/>
      <c r="AB278" s="85"/>
      <c r="AC278" s="85"/>
      <c r="AD278" s="85"/>
      <c r="AE278" s="85"/>
      <c r="AF278" s="85"/>
      <c r="AG278" s="85"/>
    </row>
    <row r="279" spans="1:33">
      <c r="D279" s="130" t="s">
        <v>208</v>
      </c>
      <c r="E279" s="131"/>
      <c r="F279" s="132"/>
      <c r="G279" s="133"/>
      <c r="H279" s="133"/>
      <c r="I279" s="85"/>
      <c r="J279" s="85"/>
      <c r="K279" s="85"/>
      <c r="L279" s="85"/>
      <c r="M279" s="85"/>
      <c r="N279" s="85"/>
      <c r="O279" s="85"/>
      <c r="P279" s="85"/>
      <c r="Q279" s="85"/>
      <c r="R279" s="85"/>
      <c r="S279" s="85"/>
      <c r="T279" s="85"/>
      <c r="U279" s="85"/>
      <c r="V279" s="85"/>
      <c r="W279" s="85"/>
      <c r="X279" s="85"/>
      <c r="Y279" s="85"/>
      <c r="Z279" s="85"/>
      <c r="AA279" s="85"/>
      <c r="AB279" s="85"/>
      <c r="AC279" s="85"/>
      <c r="AD279" s="85"/>
      <c r="AE279" s="85"/>
      <c r="AF279" s="85"/>
      <c r="AG279" s="85"/>
    </row>
    <row r="280" spans="1:33">
      <c r="A280" s="107">
        <v>68</v>
      </c>
      <c r="B280" s="108" t="s">
        <v>167</v>
      </c>
      <c r="C280" s="109" t="s">
        <v>414</v>
      </c>
      <c r="D280" s="110" t="s">
        <v>415</v>
      </c>
      <c r="E280" s="111">
        <v>116.593</v>
      </c>
      <c r="F280" s="112" t="s">
        <v>119</v>
      </c>
      <c r="G280" s="113">
        <v>0</v>
      </c>
      <c r="H280" s="113">
        <f>ROUND(E280*G280,2)</f>
        <v>0</v>
      </c>
      <c r="I280" s="85"/>
      <c r="J280" s="85"/>
      <c r="K280" s="85"/>
      <c r="L280" s="85"/>
      <c r="M280" s="85"/>
      <c r="N280" s="85"/>
      <c r="O280" s="85"/>
      <c r="P280" s="85"/>
      <c r="Q280" s="85"/>
      <c r="R280" s="85"/>
      <c r="S280" s="85"/>
      <c r="T280" s="85"/>
      <c r="U280" s="85"/>
      <c r="V280" s="85"/>
      <c r="W280" s="85"/>
      <c r="X280" s="85"/>
      <c r="Y280" s="85"/>
      <c r="Z280" s="85"/>
      <c r="AA280" s="85"/>
      <c r="AB280" s="85"/>
      <c r="AC280" s="85"/>
      <c r="AD280" s="85"/>
      <c r="AE280" s="85"/>
      <c r="AF280" s="85"/>
      <c r="AG280" s="85"/>
    </row>
    <row r="281" spans="1:33">
      <c r="D281" s="130" t="s">
        <v>416</v>
      </c>
      <c r="E281" s="131"/>
      <c r="F281" s="132"/>
      <c r="G281" s="133"/>
      <c r="H281" s="133"/>
      <c r="I281" s="85"/>
      <c r="J281" s="85"/>
      <c r="K281" s="85"/>
      <c r="L281" s="85"/>
      <c r="M281" s="85"/>
      <c r="N281" s="85"/>
      <c r="O281" s="85"/>
      <c r="P281" s="85"/>
      <c r="Q281" s="85"/>
      <c r="R281" s="85"/>
      <c r="S281" s="85"/>
      <c r="T281" s="85"/>
      <c r="U281" s="85"/>
      <c r="V281" s="85"/>
      <c r="W281" s="85"/>
      <c r="X281" s="85"/>
      <c r="Y281" s="85"/>
      <c r="Z281" s="85"/>
      <c r="AA281" s="85"/>
      <c r="AB281" s="85"/>
      <c r="AC281" s="85"/>
      <c r="AD281" s="85"/>
      <c r="AE281" s="85"/>
      <c r="AF281" s="85"/>
      <c r="AG281" s="85"/>
    </row>
    <row r="282" spans="1:33" ht="25.5">
      <c r="A282" s="107">
        <v>69</v>
      </c>
      <c r="B282" s="108" t="s">
        <v>379</v>
      </c>
      <c r="C282" s="109" t="s">
        <v>417</v>
      </c>
      <c r="D282" s="110" t="s">
        <v>418</v>
      </c>
      <c r="E282" s="111">
        <v>105.994</v>
      </c>
      <c r="F282" s="112" t="s">
        <v>119</v>
      </c>
      <c r="G282" s="113">
        <v>0</v>
      </c>
      <c r="H282" s="113">
        <f>ROUND(E282*G282,2)</f>
        <v>0</v>
      </c>
      <c r="I282" s="85"/>
      <c r="J282" s="85"/>
      <c r="K282" s="85"/>
      <c r="L282" s="85"/>
      <c r="M282" s="85"/>
      <c r="N282" s="85"/>
      <c r="O282" s="85"/>
      <c r="P282" s="85"/>
      <c r="Q282" s="85"/>
      <c r="R282" s="85"/>
      <c r="S282" s="85"/>
      <c r="T282" s="85"/>
      <c r="U282" s="85"/>
      <c r="V282" s="85"/>
      <c r="W282" s="85"/>
      <c r="X282" s="85"/>
      <c r="Y282" s="85"/>
      <c r="Z282" s="85"/>
      <c r="AA282" s="85"/>
      <c r="AB282" s="85"/>
      <c r="AC282" s="85"/>
      <c r="AD282" s="85"/>
      <c r="AE282" s="85"/>
      <c r="AF282" s="85"/>
      <c r="AG282" s="85"/>
    </row>
    <row r="283" spans="1:33" ht="25.5">
      <c r="A283" s="107">
        <v>70</v>
      </c>
      <c r="B283" s="108" t="s">
        <v>379</v>
      </c>
      <c r="C283" s="109" t="s">
        <v>419</v>
      </c>
      <c r="D283" s="110" t="s">
        <v>420</v>
      </c>
      <c r="E283" s="111">
        <v>62.896999999999998</v>
      </c>
      <c r="F283" s="112" t="s">
        <v>36</v>
      </c>
      <c r="G283" s="113">
        <v>0</v>
      </c>
      <c r="H283" s="113">
        <f>ROUND(E283*G283,2)</f>
        <v>0</v>
      </c>
      <c r="I283" s="85"/>
      <c r="J283" s="85"/>
      <c r="K283" s="85"/>
      <c r="L283" s="85"/>
      <c r="M283" s="85"/>
      <c r="N283" s="85"/>
      <c r="O283" s="85"/>
      <c r="P283" s="85"/>
      <c r="Q283" s="85"/>
      <c r="R283" s="85"/>
      <c r="S283" s="85"/>
      <c r="T283" s="85"/>
      <c r="U283" s="85"/>
      <c r="V283" s="85"/>
      <c r="W283" s="85"/>
      <c r="X283" s="85"/>
      <c r="Y283" s="85"/>
      <c r="Z283" s="85"/>
      <c r="AA283" s="85"/>
      <c r="AB283" s="85"/>
      <c r="AC283" s="85"/>
      <c r="AD283" s="85"/>
      <c r="AE283" s="85"/>
      <c r="AF283" s="85"/>
      <c r="AG283" s="85"/>
    </row>
    <row r="284" spans="1:33">
      <c r="D284" s="134" t="s">
        <v>421</v>
      </c>
      <c r="E284" s="135">
        <f>H284</f>
        <v>0</v>
      </c>
      <c r="H284" s="135">
        <f>SUM(H262:H283)</f>
        <v>0</v>
      </c>
      <c r="I284" s="85"/>
      <c r="J284" s="85"/>
      <c r="K284" s="85"/>
      <c r="L284" s="85"/>
      <c r="M284" s="85"/>
      <c r="N284" s="85"/>
      <c r="O284" s="85"/>
      <c r="P284" s="85"/>
      <c r="Q284" s="85"/>
      <c r="R284" s="85"/>
      <c r="S284" s="85"/>
      <c r="T284" s="85"/>
      <c r="U284" s="85"/>
      <c r="V284" s="85"/>
      <c r="W284" s="85"/>
      <c r="X284" s="85"/>
      <c r="Y284" s="85"/>
      <c r="Z284" s="85"/>
      <c r="AA284" s="85"/>
      <c r="AB284" s="85"/>
      <c r="AC284" s="85"/>
      <c r="AD284" s="85"/>
      <c r="AE284" s="85"/>
      <c r="AF284" s="85"/>
      <c r="AG284" s="85"/>
    </row>
    <row r="285" spans="1:33">
      <c r="I285" s="85"/>
      <c r="J285" s="85"/>
      <c r="K285" s="85"/>
      <c r="L285" s="85"/>
      <c r="M285" s="85"/>
      <c r="N285" s="85"/>
      <c r="O285" s="85"/>
      <c r="P285" s="85"/>
      <c r="Q285" s="85"/>
      <c r="R285" s="85"/>
      <c r="S285" s="85"/>
      <c r="T285" s="85"/>
      <c r="U285" s="85"/>
      <c r="V285" s="85"/>
      <c r="W285" s="85"/>
      <c r="X285" s="85"/>
      <c r="Y285" s="85"/>
      <c r="Z285" s="85"/>
      <c r="AA285" s="85"/>
      <c r="AB285" s="85"/>
      <c r="AC285" s="85"/>
      <c r="AD285" s="85"/>
      <c r="AE285" s="85"/>
      <c r="AF285" s="85"/>
      <c r="AG285" s="85"/>
    </row>
    <row r="286" spans="1:33">
      <c r="B286" s="109" t="s">
        <v>422</v>
      </c>
      <c r="I286" s="85"/>
      <c r="J286" s="85"/>
      <c r="K286" s="85"/>
      <c r="L286" s="85"/>
      <c r="M286" s="85"/>
      <c r="N286" s="85"/>
      <c r="O286" s="85"/>
      <c r="P286" s="85"/>
      <c r="Q286" s="85"/>
      <c r="R286" s="85"/>
      <c r="S286" s="85"/>
      <c r="T286" s="85"/>
      <c r="U286" s="85"/>
      <c r="V286" s="85"/>
      <c r="W286" s="85"/>
      <c r="X286" s="85"/>
      <c r="Y286" s="85"/>
      <c r="Z286" s="85"/>
      <c r="AA286" s="85"/>
      <c r="AB286" s="85"/>
      <c r="AC286" s="85"/>
      <c r="AD286" s="85"/>
      <c r="AE286" s="85"/>
      <c r="AF286" s="85"/>
      <c r="AG286" s="85"/>
    </row>
    <row r="287" spans="1:33">
      <c r="A287" s="107">
        <v>71</v>
      </c>
      <c r="B287" s="108" t="s">
        <v>423</v>
      </c>
      <c r="C287" s="109" t="s">
        <v>424</v>
      </c>
      <c r="D287" s="110" t="s">
        <v>425</v>
      </c>
      <c r="E287" s="111">
        <v>669.96</v>
      </c>
      <c r="F287" s="112" t="s">
        <v>119</v>
      </c>
      <c r="G287" s="113">
        <v>0</v>
      </c>
      <c r="H287" s="113">
        <f>ROUND(E287*G287,2)</f>
        <v>0</v>
      </c>
      <c r="I287" s="85"/>
      <c r="J287" s="85"/>
      <c r="K287" s="85"/>
      <c r="L287" s="85"/>
      <c r="M287" s="85"/>
      <c r="N287" s="85"/>
      <c r="O287" s="85"/>
      <c r="P287" s="85"/>
      <c r="Q287" s="85"/>
      <c r="R287" s="85"/>
      <c r="S287" s="85"/>
      <c r="T287" s="85"/>
      <c r="U287" s="85"/>
      <c r="V287" s="85"/>
      <c r="W287" s="85"/>
      <c r="X287" s="85"/>
      <c r="Y287" s="85"/>
      <c r="Z287" s="85"/>
      <c r="AA287" s="85"/>
      <c r="AB287" s="85"/>
      <c r="AC287" s="85"/>
      <c r="AD287" s="85"/>
      <c r="AE287" s="85"/>
      <c r="AF287" s="85"/>
      <c r="AG287" s="85"/>
    </row>
    <row r="288" spans="1:33">
      <c r="D288" s="130" t="s">
        <v>171</v>
      </c>
      <c r="E288" s="131"/>
      <c r="F288" s="132"/>
      <c r="G288" s="133"/>
      <c r="H288" s="133"/>
      <c r="I288" s="85"/>
      <c r="J288" s="85"/>
      <c r="K288" s="85"/>
      <c r="L288" s="85"/>
      <c r="M288" s="85"/>
      <c r="N288" s="85"/>
      <c r="O288" s="85"/>
      <c r="P288" s="85"/>
      <c r="Q288" s="85"/>
      <c r="R288" s="85"/>
      <c r="S288" s="85"/>
      <c r="T288" s="85"/>
      <c r="U288" s="85"/>
      <c r="V288" s="85"/>
      <c r="W288" s="85"/>
      <c r="X288" s="85"/>
      <c r="Y288" s="85"/>
      <c r="Z288" s="85"/>
      <c r="AA288" s="85"/>
      <c r="AB288" s="85"/>
      <c r="AC288" s="85"/>
      <c r="AD288" s="85"/>
      <c r="AE288" s="85"/>
      <c r="AF288" s="85"/>
      <c r="AG288" s="85"/>
    </row>
    <row r="289" spans="4:33">
      <c r="D289" s="130" t="s">
        <v>172</v>
      </c>
      <c r="E289" s="131"/>
      <c r="F289" s="132"/>
      <c r="G289" s="133"/>
      <c r="H289" s="133"/>
      <c r="I289" s="85"/>
      <c r="J289" s="85"/>
      <c r="K289" s="85"/>
      <c r="L289" s="85"/>
      <c r="M289" s="85"/>
      <c r="N289" s="85"/>
      <c r="O289" s="85"/>
      <c r="P289" s="85"/>
      <c r="Q289" s="85"/>
      <c r="R289" s="85"/>
      <c r="S289" s="85"/>
      <c r="T289" s="85"/>
      <c r="U289" s="85"/>
      <c r="V289" s="85"/>
      <c r="W289" s="85"/>
      <c r="X289" s="85"/>
      <c r="Y289" s="85"/>
      <c r="Z289" s="85"/>
      <c r="AA289" s="85"/>
      <c r="AB289" s="85"/>
      <c r="AC289" s="85"/>
      <c r="AD289" s="85"/>
      <c r="AE289" s="85"/>
      <c r="AF289" s="85"/>
      <c r="AG289" s="85"/>
    </row>
    <row r="290" spans="4:33">
      <c r="D290" s="130" t="s">
        <v>173</v>
      </c>
      <c r="E290" s="131"/>
      <c r="F290" s="132"/>
      <c r="G290" s="133"/>
      <c r="H290" s="133"/>
      <c r="I290" s="85"/>
      <c r="J290" s="85"/>
      <c r="K290" s="85"/>
      <c r="L290" s="85"/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  <c r="AE290" s="85"/>
      <c r="AF290" s="85"/>
      <c r="AG290" s="85"/>
    </row>
    <row r="291" spans="4:33">
      <c r="D291" s="130" t="s">
        <v>174</v>
      </c>
      <c r="E291" s="131"/>
      <c r="F291" s="132"/>
      <c r="G291" s="133"/>
      <c r="H291" s="133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  <c r="AE291" s="85"/>
      <c r="AF291" s="85"/>
      <c r="AG291" s="85"/>
    </row>
    <row r="292" spans="4:33">
      <c r="D292" s="130" t="s">
        <v>175</v>
      </c>
      <c r="E292" s="131"/>
      <c r="F292" s="132"/>
      <c r="G292" s="133"/>
      <c r="H292" s="133"/>
      <c r="I292" s="85"/>
      <c r="J292" s="85"/>
      <c r="K292" s="85"/>
      <c r="L292" s="85"/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  <c r="AE292" s="85"/>
      <c r="AF292" s="85"/>
      <c r="AG292" s="85"/>
    </row>
    <row r="293" spans="4:33">
      <c r="D293" s="130" t="s">
        <v>176</v>
      </c>
      <c r="E293" s="131"/>
      <c r="F293" s="132"/>
      <c r="G293" s="133"/>
      <c r="H293" s="133"/>
      <c r="I293" s="85"/>
      <c r="J293" s="85"/>
      <c r="K293" s="85"/>
      <c r="L293" s="85"/>
      <c r="M293" s="85"/>
      <c r="N293" s="85"/>
      <c r="O293" s="85"/>
      <c r="P293" s="85"/>
      <c r="Q293" s="85"/>
      <c r="R293" s="85"/>
      <c r="S293" s="85"/>
      <c r="T293" s="85"/>
      <c r="U293" s="85"/>
      <c r="V293" s="85"/>
      <c r="W293" s="85"/>
      <c r="X293" s="85"/>
      <c r="Y293" s="85"/>
      <c r="Z293" s="85"/>
      <c r="AA293" s="85"/>
      <c r="AB293" s="85"/>
      <c r="AC293" s="85"/>
      <c r="AD293" s="85"/>
      <c r="AE293" s="85"/>
      <c r="AF293" s="85"/>
      <c r="AG293" s="85"/>
    </row>
    <row r="294" spans="4:33">
      <c r="D294" s="130" t="s">
        <v>181</v>
      </c>
      <c r="E294" s="131"/>
      <c r="F294" s="132"/>
      <c r="G294" s="133"/>
      <c r="H294" s="133"/>
      <c r="I294" s="85"/>
      <c r="J294" s="85"/>
      <c r="K294" s="85"/>
      <c r="L294" s="85"/>
      <c r="M294" s="8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</row>
    <row r="295" spans="4:33">
      <c r="D295" s="130" t="s">
        <v>182</v>
      </c>
      <c r="E295" s="131"/>
      <c r="F295" s="132"/>
      <c r="G295" s="133"/>
      <c r="H295" s="133"/>
      <c r="I295" s="85"/>
      <c r="J295" s="85"/>
      <c r="K295" s="85"/>
      <c r="L295" s="85"/>
      <c r="M295" s="85"/>
      <c r="N295" s="85"/>
      <c r="O295" s="85"/>
      <c r="P295" s="85"/>
      <c r="Q295" s="85"/>
      <c r="R295" s="85"/>
      <c r="S295" s="85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  <c r="AE295" s="85"/>
      <c r="AF295" s="85"/>
      <c r="AG295" s="85"/>
    </row>
    <row r="296" spans="4:33">
      <c r="D296" s="130" t="s">
        <v>183</v>
      </c>
      <c r="E296" s="131"/>
      <c r="F296" s="132"/>
      <c r="G296" s="133"/>
      <c r="H296" s="133"/>
      <c r="I296" s="85"/>
      <c r="J296" s="85"/>
      <c r="K296" s="85"/>
      <c r="L296" s="85"/>
      <c r="M296" s="85"/>
      <c r="N296" s="85"/>
      <c r="O296" s="85"/>
      <c r="P296" s="85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B296" s="85"/>
      <c r="AC296" s="85"/>
      <c r="AD296" s="85"/>
      <c r="AE296" s="85"/>
      <c r="AF296" s="85"/>
      <c r="AG296" s="85"/>
    </row>
    <row r="297" spans="4:33">
      <c r="D297" s="130" t="s">
        <v>185</v>
      </c>
      <c r="E297" s="131"/>
      <c r="F297" s="132"/>
      <c r="G297" s="133"/>
      <c r="H297" s="133"/>
      <c r="I297" s="85"/>
      <c r="J297" s="85"/>
      <c r="K297" s="85"/>
      <c r="L297" s="85"/>
      <c r="M297" s="85"/>
      <c r="N297" s="85"/>
      <c r="O297" s="85"/>
      <c r="P297" s="85"/>
      <c r="Q297" s="85"/>
      <c r="R297" s="85"/>
      <c r="S297" s="85"/>
      <c r="T297" s="85"/>
      <c r="U297" s="85"/>
      <c r="V297" s="85"/>
      <c r="W297" s="85"/>
      <c r="X297" s="85"/>
      <c r="Y297" s="85"/>
      <c r="Z297" s="85"/>
      <c r="AA297" s="85"/>
      <c r="AB297" s="85"/>
      <c r="AC297" s="85"/>
      <c r="AD297" s="85"/>
      <c r="AE297" s="85"/>
      <c r="AF297" s="85"/>
      <c r="AG297" s="85"/>
    </row>
    <row r="298" spans="4:33">
      <c r="D298" s="130" t="s">
        <v>186</v>
      </c>
      <c r="E298" s="131"/>
      <c r="F298" s="132"/>
      <c r="G298" s="133"/>
      <c r="H298" s="133"/>
      <c r="I298" s="85"/>
      <c r="J298" s="85"/>
      <c r="K298" s="85"/>
      <c r="L298" s="85"/>
      <c r="M298" s="85"/>
      <c r="N298" s="85"/>
      <c r="O298" s="85"/>
      <c r="P298" s="85"/>
      <c r="Q298" s="85"/>
      <c r="R298" s="85"/>
      <c r="S298" s="85"/>
      <c r="T298" s="85"/>
      <c r="U298" s="85"/>
      <c r="V298" s="85"/>
      <c r="W298" s="85"/>
      <c r="X298" s="85"/>
      <c r="Y298" s="85"/>
      <c r="Z298" s="85"/>
      <c r="AA298" s="85"/>
      <c r="AB298" s="85"/>
      <c r="AC298" s="85"/>
      <c r="AD298" s="85"/>
      <c r="AE298" s="85"/>
      <c r="AF298" s="85"/>
      <c r="AG298" s="85"/>
    </row>
    <row r="299" spans="4:33">
      <c r="D299" s="130" t="s">
        <v>183</v>
      </c>
      <c r="E299" s="131"/>
      <c r="F299" s="132"/>
      <c r="G299" s="133"/>
      <c r="H299" s="133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  <c r="Z299" s="85"/>
      <c r="AA299" s="85"/>
      <c r="AB299" s="85"/>
      <c r="AC299" s="85"/>
      <c r="AD299" s="85"/>
      <c r="AE299" s="85"/>
      <c r="AF299" s="85"/>
      <c r="AG299" s="85"/>
    </row>
    <row r="300" spans="4:33">
      <c r="D300" s="130" t="s">
        <v>190</v>
      </c>
      <c r="E300" s="131"/>
      <c r="F300" s="132"/>
      <c r="G300" s="133"/>
      <c r="H300" s="133"/>
      <c r="I300" s="85"/>
      <c r="J300" s="85"/>
      <c r="K300" s="85"/>
      <c r="L300" s="85"/>
      <c r="M300" s="85"/>
      <c r="N300" s="85"/>
      <c r="O300" s="85"/>
      <c r="P300" s="85"/>
      <c r="Q300" s="85"/>
      <c r="R300" s="85"/>
      <c r="S300" s="85"/>
      <c r="T300" s="85"/>
      <c r="U300" s="85"/>
      <c r="V300" s="85"/>
      <c r="W300" s="85"/>
      <c r="X300" s="85"/>
      <c r="Y300" s="85"/>
      <c r="Z300" s="85"/>
      <c r="AA300" s="85"/>
      <c r="AB300" s="85"/>
      <c r="AC300" s="85"/>
      <c r="AD300" s="85"/>
      <c r="AE300" s="85"/>
      <c r="AF300" s="85"/>
      <c r="AG300" s="85"/>
    </row>
    <row r="301" spans="4:33">
      <c r="D301" s="130" t="s">
        <v>193</v>
      </c>
      <c r="E301" s="131"/>
      <c r="F301" s="132"/>
      <c r="G301" s="133"/>
      <c r="H301" s="133"/>
      <c r="I301" s="85"/>
      <c r="J301" s="85"/>
      <c r="K301" s="85"/>
      <c r="L301" s="85"/>
      <c r="M301" s="85"/>
      <c r="N301" s="85"/>
      <c r="O301" s="85"/>
      <c r="P301" s="85"/>
      <c r="Q301" s="85"/>
      <c r="R301" s="85"/>
      <c r="S301" s="85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  <c r="AE301" s="85"/>
      <c r="AF301" s="85"/>
      <c r="AG301" s="85"/>
    </row>
    <row r="302" spans="4:33">
      <c r="D302" s="130" t="s">
        <v>194</v>
      </c>
      <c r="E302" s="131"/>
      <c r="F302" s="132"/>
      <c r="G302" s="133"/>
      <c r="H302" s="133"/>
      <c r="I302" s="85"/>
      <c r="J302" s="85"/>
      <c r="K302" s="85"/>
      <c r="L302" s="85"/>
      <c r="M302" s="85"/>
      <c r="N302" s="85"/>
      <c r="O302" s="85"/>
      <c r="P302" s="85"/>
      <c r="Q302" s="85"/>
      <c r="R302" s="85"/>
      <c r="S302" s="85"/>
      <c r="T302" s="85"/>
      <c r="U302" s="85"/>
      <c r="V302" s="85"/>
      <c r="W302" s="85"/>
      <c r="X302" s="85"/>
      <c r="Y302" s="85"/>
      <c r="Z302" s="85"/>
      <c r="AA302" s="85"/>
      <c r="AB302" s="85"/>
      <c r="AC302" s="85"/>
      <c r="AD302" s="85"/>
      <c r="AE302" s="85"/>
      <c r="AF302" s="85"/>
      <c r="AG302" s="85"/>
    </row>
    <row r="303" spans="4:33">
      <c r="D303" s="130" t="s">
        <v>195</v>
      </c>
      <c r="E303" s="131"/>
      <c r="F303" s="132"/>
      <c r="G303" s="133"/>
      <c r="H303" s="133"/>
      <c r="I303" s="85"/>
      <c r="J303" s="85"/>
      <c r="K303" s="85"/>
      <c r="L303" s="85"/>
      <c r="M303" s="85"/>
      <c r="N303" s="85"/>
      <c r="O303" s="85"/>
      <c r="P303" s="85"/>
      <c r="Q303" s="85"/>
      <c r="R303" s="85"/>
      <c r="S303" s="85"/>
      <c r="T303" s="85"/>
      <c r="U303" s="85"/>
      <c r="V303" s="85"/>
      <c r="W303" s="85"/>
      <c r="X303" s="85"/>
      <c r="Y303" s="85"/>
      <c r="Z303" s="85"/>
      <c r="AA303" s="85"/>
      <c r="AB303" s="85"/>
      <c r="AC303" s="85"/>
      <c r="AD303" s="85"/>
      <c r="AE303" s="85"/>
      <c r="AF303" s="85"/>
      <c r="AG303" s="85"/>
    </row>
    <row r="304" spans="4:33">
      <c r="D304" s="130" t="s">
        <v>196</v>
      </c>
      <c r="E304" s="131"/>
      <c r="F304" s="132"/>
      <c r="G304" s="133"/>
      <c r="H304" s="133"/>
      <c r="I304" s="85"/>
      <c r="J304" s="85"/>
      <c r="K304" s="85"/>
      <c r="L304" s="85"/>
      <c r="M304" s="85"/>
      <c r="N304" s="85"/>
      <c r="O304" s="85"/>
      <c r="P304" s="85"/>
      <c r="Q304" s="85"/>
      <c r="R304" s="85"/>
      <c r="S304" s="85"/>
      <c r="T304" s="85"/>
      <c r="U304" s="85"/>
      <c r="V304" s="85"/>
      <c r="W304" s="85"/>
      <c r="X304" s="85"/>
      <c r="Y304" s="85"/>
      <c r="Z304" s="85"/>
      <c r="AA304" s="85"/>
      <c r="AB304" s="85"/>
      <c r="AC304" s="85"/>
      <c r="AD304" s="85"/>
      <c r="AE304" s="85"/>
      <c r="AF304" s="85"/>
      <c r="AG304" s="85"/>
    </row>
    <row r="305" spans="1:33">
      <c r="D305" s="130" t="s">
        <v>197</v>
      </c>
      <c r="E305" s="131"/>
      <c r="F305" s="132"/>
      <c r="G305" s="133"/>
      <c r="H305" s="133"/>
      <c r="I305" s="85"/>
      <c r="J305" s="85"/>
      <c r="K305" s="85"/>
      <c r="L305" s="85"/>
      <c r="M305" s="85"/>
      <c r="N305" s="85"/>
      <c r="O305" s="85"/>
      <c r="P305" s="85"/>
      <c r="Q305" s="85"/>
      <c r="R305" s="85"/>
      <c r="S305" s="85"/>
      <c r="T305" s="85"/>
      <c r="U305" s="85"/>
      <c r="V305" s="85"/>
      <c r="W305" s="85"/>
      <c r="X305" s="85"/>
      <c r="Y305" s="85"/>
      <c r="Z305" s="85"/>
      <c r="AA305" s="85"/>
      <c r="AB305" s="85"/>
      <c r="AC305" s="85"/>
      <c r="AD305" s="85"/>
      <c r="AE305" s="85"/>
      <c r="AF305" s="85"/>
      <c r="AG305" s="85"/>
    </row>
    <row r="306" spans="1:33" ht="25.5">
      <c r="D306" s="130" t="s">
        <v>198</v>
      </c>
      <c r="E306" s="131"/>
      <c r="F306" s="132"/>
      <c r="G306" s="133"/>
      <c r="H306" s="133"/>
      <c r="I306" s="85"/>
      <c r="J306" s="85"/>
      <c r="K306" s="85"/>
      <c r="L306" s="85"/>
      <c r="M306" s="85"/>
      <c r="N306" s="85"/>
      <c r="O306" s="85"/>
      <c r="P306" s="85"/>
      <c r="Q306" s="85"/>
      <c r="R306" s="85"/>
      <c r="S306" s="85"/>
      <c r="T306" s="85"/>
      <c r="U306" s="85"/>
      <c r="V306" s="85"/>
      <c r="W306" s="85"/>
      <c r="X306" s="85"/>
      <c r="Y306" s="85"/>
      <c r="Z306" s="85"/>
      <c r="AA306" s="85"/>
      <c r="AB306" s="85"/>
      <c r="AC306" s="85"/>
      <c r="AD306" s="85"/>
      <c r="AE306" s="85"/>
      <c r="AF306" s="85"/>
      <c r="AG306" s="85"/>
    </row>
    <row r="307" spans="1:33">
      <c r="D307" s="130" t="s">
        <v>199</v>
      </c>
      <c r="E307" s="131"/>
      <c r="F307" s="132"/>
      <c r="G307" s="133"/>
      <c r="H307" s="133"/>
      <c r="I307" s="85"/>
      <c r="J307" s="85"/>
      <c r="K307" s="85"/>
      <c r="L307" s="85"/>
      <c r="M307" s="85"/>
      <c r="N307" s="85"/>
      <c r="O307" s="85"/>
      <c r="P307" s="85"/>
      <c r="Q307" s="85"/>
      <c r="R307" s="85"/>
      <c r="S307" s="85"/>
      <c r="T307" s="85"/>
      <c r="U307" s="85"/>
      <c r="V307" s="85"/>
      <c r="W307" s="85"/>
      <c r="X307" s="85"/>
      <c r="Y307" s="85"/>
      <c r="Z307" s="85"/>
      <c r="AA307" s="85"/>
      <c r="AB307" s="85"/>
      <c r="AC307" s="85"/>
      <c r="AD307" s="85"/>
      <c r="AE307" s="85"/>
      <c r="AF307" s="85"/>
      <c r="AG307" s="85"/>
    </row>
    <row r="308" spans="1:33">
      <c r="D308" s="130" t="s">
        <v>200</v>
      </c>
      <c r="E308" s="131"/>
      <c r="F308" s="132"/>
      <c r="G308" s="133"/>
      <c r="H308" s="133"/>
      <c r="I308" s="85"/>
      <c r="J308" s="85"/>
      <c r="K308" s="85"/>
      <c r="L308" s="85"/>
      <c r="M308" s="85"/>
      <c r="N308" s="85"/>
      <c r="O308" s="85"/>
      <c r="P308" s="85"/>
      <c r="Q308" s="85"/>
      <c r="R308" s="85"/>
      <c r="S308" s="85"/>
      <c r="T308" s="85"/>
      <c r="U308" s="85"/>
      <c r="V308" s="85"/>
      <c r="W308" s="85"/>
      <c r="X308" s="85"/>
      <c r="Y308" s="85"/>
      <c r="Z308" s="85"/>
      <c r="AA308" s="85"/>
      <c r="AB308" s="85"/>
      <c r="AC308" s="85"/>
      <c r="AD308" s="85"/>
      <c r="AE308" s="85"/>
      <c r="AF308" s="85"/>
      <c r="AG308" s="85"/>
    </row>
    <row r="309" spans="1:33">
      <c r="A309" s="107">
        <v>72</v>
      </c>
      <c r="B309" s="108" t="s">
        <v>423</v>
      </c>
      <c r="C309" s="109" t="s">
        <v>426</v>
      </c>
      <c r="D309" s="110" t="s">
        <v>427</v>
      </c>
      <c r="E309" s="111">
        <v>669.96</v>
      </c>
      <c r="F309" s="112" t="s">
        <v>119</v>
      </c>
      <c r="G309" s="113">
        <v>0</v>
      </c>
      <c r="H309" s="113">
        <f>ROUND(E309*G309,2)</f>
        <v>0</v>
      </c>
      <c r="I309" s="85"/>
      <c r="J309" s="85"/>
      <c r="K309" s="85"/>
      <c r="L309" s="85"/>
      <c r="M309" s="85"/>
      <c r="N309" s="85"/>
      <c r="O309" s="85"/>
      <c r="P309" s="85"/>
      <c r="Q309" s="85"/>
      <c r="R309" s="85"/>
      <c r="S309" s="85"/>
      <c r="T309" s="85"/>
      <c r="U309" s="85"/>
      <c r="V309" s="85"/>
      <c r="W309" s="85"/>
      <c r="X309" s="85"/>
      <c r="Y309" s="85"/>
      <c r="Z309" s="85"/>
      <c r="AA309" s="85"/>
      <c r="AB309" s="85"/>
      <c r="AC309" s="85"/>
      <c r="AD309" s="85"/>
      <c r="AE309" s="85"/>
      <c r="AF309" s="85"/>
      <c r="AG309" s="85"/>
    </row>
    <row r="310" spans="1:33">
      <c r="D310" s="134" t="s">
        <v>428</v>
      </c>
      <c r="E310" s="135">
        <f>H310</f>
        <v>0</v>
      </c>
      <c r="H310" s="135">
        <f>SUM(H286:H309)</f>
        <v>0</v>
      </c>
      <c r="I310" s="85"/>
      <c r="J310" s="85"/>
      <c r="K310" s="85"/>
      <c r="L310" s="85"/>
      <c r="M310" s="85"/>
      <c r="N310" s="85"/>
      <c r="O310" s="85"/>
      <c r="P310" s="85"/>
      <c r="Q310" s="85"/>
      <c r="R310" s="85"/>
      <c r="S310" s="85"/>
      <c r="T310" s="85"/>
      <c r="U310" s="85"/>
      <c r="V310" s="85"/>
      <c r="W310" s="85"/>
      <c r="X310" s="85"/>
      <c r="Y310" s="85"/>
      <c r="Z310" s="85"/>
      <c r="AA310" s="85"/>
      <c r="AB310" s="85"/>
      <c r="AC310" s="85"/>
      <c r="AD310" s="85"/>
      <c r="AE310" s="85"/>
      <c r="AF310" s="85"/>
      <c r="AG310" s="85"/>
    </row>
    <row r="311" spans="1:33">
      <c r="I311" s="85"/>
      <c r="J311" s="85"/>
      <c r="K311" s="85"/>
      <c r="L311" s="85"/>
      <c r="M311" s="85"/>
      <c r="N311" s="85"/>
      <c r="O311" s="85"/>
      <c r="P311" s="85"/>
      <c r="Q311" s="85"/>
      <c r="R311" s="85"/>
      <c r="S311" s="85"/>
      <c r="T311" s="85"/>
      <c r="U311" s="85"/>
      <c r="V311" s="85"/>
      <c r="W311" s="85"/>
      <c r="X311" s="85"/>
      <c r="Y311" s="85"/>
      <c r="Z311" s="85"/>
      <c r="AA311" s="85"/>
      <c r="AB311" s="85"/>
      <c r="AC311" s="85"/>
      <c r="AD311" s="85"/>
      <c r="AE311" s="85"/>
      <c r="AF311" s="85"/>
      <c r="AG311" s="85"/>
    </row>
    <row r="312" spans="1:33">
      <c r="D312" s="134" t="s">
        <v>429</v>
      </c>
      <c r="E312" s="136">
        <f>H312</f>
        <v>0</v>
      </c>
      <c r="H312" s="135">
        <f>H193+H200+H206+H210+H236+H252+H260+H284+H310</f>
        <v>0</v>
      </c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</row>
    <row r="313" spans="1:33">
      <c r="I313" s="85"/>
      <c r="J313" s="85"/>
      <c r="K313" s="85"/>
      <c r="L313" s="85"/>
      <c r="M313" s="85"/>
      <c r="N313" s="85"/>
      <c r="O313" s="85"/>
      <c r="P313" s="85"/>
      <c r="Q313" s="85"/>
      <c r="R313" s="85"/>
      <c r="S313" s="85"/>
      <c r="T313" s="85"/>
      <c r="U313" s="85"/>
      <c r="V313" s="85"/>
      <c r="W313" s="85"/>
      <c r="X313" s="85"/>
      <c r="Y313" s="85"/>
      <c r="Z313" s="85"/>
      <c r="AA313" s="85"/>
      <c r="AB313" s="85"/>
      <c r="AC313" s="85"/>
      <c r="AD313" s="85"/>
      <c r="AE313" s="85"/>
      <c r="AF313" s="85"/>
      <c r="AG313" s="85"/>
    </row>
    <row r="314" spans="1:33">
      <c r="B314" s="129" t="s">
        <v>430</v>
      </c>
      <c r="I314" s="85"/>
      <c r="J314" s="85"/>
      <c r="K314" s="85"/>
      <c r="L314" s="85"/>
      <c r="M314" s="85"/>
      <c r="N314" s="85"/>
      <c r="O314" s="85"/>
      <c r="P314" s="85"/>
      <c r="Q314" s="85"/>
      <c r="R314" s="85"/>
      <c r="S314" s="85"/>
      <c r="T314" s="85"/>
      <c r="U314" s="85"/>
      <c r="V314" s="85"/>
      <c r="W314" s="85"/>
      <c r="X314" s="85"/>
      <c r="Y314" s="85"/>
      <c r="Z314" s="85"/>
      <c r="AA314" s="85"/>
      <c r="AB314" s="85"/>
      <c r="AC314" s="85"/>
      <c r="AD314" s="85"/>
      <c r="AE314" s="85"/>
      <c r="AF314" s="85"/>
      <c r="AG314" s="85"/>
    </row>
    <row r="315" spans="1:33">
      <c r="B315" s="109" t="s">
        <v>431</v>
      </c>
      <c r="I315" s="85"/>
      <c r="J315" s="85"/>
      <c r="K315" s="85"/>
      <c r="L315" s="85"/>
      <c r="M315" s="85"/>
      <c r="N315" s="85"/>
      <c r="O315" s="85"/>
      <c r="P315" s="85"/>
      <c r="Q315" s="85"/>
      <c r="R315" s="85"/>
      <c r="S315" s="85"/>
      <c r="T315" s="85"/>
      <c r="U315" s="85"/>
      <c r="V315" s="85"/>
      <c r="W315" s="85"/>
      <c r="X315" s="85"/>
      <c r="Y315" s="85"/>
      <c r="Z315" s="85"/>
      <c r="AA315" s="85"/>
      <c r="AB315" s="85"/>
      <c r="AC315" s="85"/>
      <c r="AD315" s="85"/>
      <c r="AE315" s="85"/>
      <c r="AF315" s="85"/>
      <c r="AG315" s="85"/>
    </row>
    <row r="316" spans="1:33" ht="25.5">
      <c r="A316" s="107">
        <v>73</v>
      </c>
      <c r="B316" s="108" t="s">
        <v>432</v>
      </c>
      <c r="C316" s="109" t="s">
        <v>433</v>
      </c>
      <c r="D316" s="110" t="s">
        <v>454</v>
      </c>
      <c r="E316" s="111">
        <v>1</v>
      </c>
      <c r="F316" s="112" t="s">
        <v>338</v>
      </c>
      <c r="G316" s="113">
        <v>0</v>
      </c>
      <c r="H316" s="113">
        <f>ROUND(E316*G316,2)</f>
        <v>0</v>
      </c>
      <c r="I316" s="85"/>
      <c r="J316" s="85"/>
      <c r="K316" s="85"/>
      <c r="L316" s="85"/>
      <c r="M316" s="85"/>
      <c r="N316" s="85"/>
      <c r="O316" s="85"/>
      <c r="P316" s="85"/>
      <c r="Q316" s="85"/>
      <c r="R316" s="85"/>
      <c r="S316" s="85"/>
      <c r="T316" s="85"/>
      <c r="U316" s="85"/>
      <c r="V316" s="85"/>
      <c r="W316" s="85"/>
      <c r="X316" s="85"/>
      <c r="Y316" s="85"/>
      <c r="Z316" s="85"/>
      <c r="AA316" s="85"/>
      <c r="AB316" s="85"/>
      <c r="AC316" s="85"/>
      <c r="AD316" s="85"/>
      <c r="AE316" s="85"/>
      <c r="AF316" s="85"/>
      <c r="AG316" s="85"/>
    </row>
    <row r="317" spans="1:33">
      <c r="A317" s="107">
        <v>74</v>
      </c>
      <c r="B317" s="108" t="s">
        <v>434</v>
      </c>
      <c r="C317" s="109" t="s">
        <v>435</v>
      </c>
      <c r="D317" s="110" t="s">
        <v>455</v>
      </c>
      <c r="E317" s="111">
        <v>1</v>
      </c>
      <c r="F317" s="112" t="s">
        <v>338</v>
      </c>
      <c r="G317" s="113">
        <v>0</v>
      </c>
      <c r="H317" s="113">
        <f>ROUND(E317*G317,2)</f>
        <v>0</v>
      </c>
      <c r="I317" s="85"/>
      <c r="J317" s="85"/>
      <c r="K317" s="85"/>
      <c r="L317" s="85"/>
      <c r="M317" s="85"/>
      <c r="N317" s="85"/>
      <c r="O317" s="85"/>
      <c r="P317" s="85"/>
      <c r="Q317" s="85"/>
      <c r="R317" s="85"/>
      <c r="S317" s="85"/>
      <c r="T317" s="85"/>
      <c r="U317" s="85"/>
      <c r="V317" s="85"/>
      <c r="W317" s="85"/>
      <c r="X317" s="85"/>
      <c r="Y317" s="85"/>
      <c r="Z317" s="85"/>
      <c r="AA317" s="85"/>
      <c r="AB317" s="85"/>
      <c r="AC317" s="85"/>
      <c r="AD317" s="85"/>
      <c r="AE317" s="85"/>
      <c r="AF317" s="85"/>
      <c r="AG317" s="85"/>
    </row>
    <row r="318" spans="1:33">
      <c r="A318" s="107">
        <v>75</v>
      </c>
      <c r="B318" s="108" t="s">
        <v>432</v>
      </c>
      <c r="C318" s="109" t="s">
        <v>436</v>
      </c>
      <c r="D318" s="110" t="s">
        <v>456</v>
      </c>
      <c r="E318" s="111">
        <v>1</v>
      </c>
      <c r="F318" s="112" t="s">
        <v>338</v>
      </c>
      <c r="G318" s="113">
        <v>0</v>
      </c>
      <c r="H318" s="113">
        <f>ROUND(E318*G318,2)</f>
        <v>0</v>
      </c>
      <c r="I318" s="85"/>
      <c r="J318" s="85"/>
      <c r="K318" s="85"/>
      <c r="L318" s="85"/>
      <c r="M318" s="85"/>
      <c r="N318" s="85"/>
      <c r="O318" s="85"/>
      <c r="P318" s="85"/>
      <c r="Q318" s="85"/>
      <c r="R318" s="85"/>
      <c r="S318" s="85"/>
      <c r="T318" s="85"/>
      <c r="U318" s="85"/>
      <c r="V318" s="85"/>
      <c r="W318" s="85"/>
      <c r="X318" s="85"/>
      <c r="Y318" s="85"/>
      <c r="Z318" s="85"/>
      <c r="AA318" s="85"/>
      <c r="AB318" s="85"/>
      <c r="AC318" s="85"/>
      <c r="AD318" s="85"/>
      <c r="AE318" s="85"/>
      <c r="AF318" s="85"/>
      <c r="AG318" s="85"/>
    </row>
    <row r="319" spans="1:33">
      <c r="D319" s="134" t="s">
        <v>437</v>
      </c>
      <c r="E319" s="135">
        <f>H319</f>
        <v>0</v>
      </c>
      <c r="H319" s="135">
        <f>SUM(H314:H318)</f>
        <v>0</v>
      </c>
      <c r="I319" s="85"/>
      <c r="J319" s="85"/>
      <c r="K319" s="85"/>
      <c r="L319" s="85"/>
      <c r="M319" s="85"/>
      <c r="N319" s="85"/>
      <c r="O319" s="85"/>
      <c r="P319" s="85"/>
      <c r="Q319" s="85"/>
      <c r="R319" s="85"/>
      <c r="S319" s="85"/>
      <c r="T319" s="85"/>
      <c r="U319" s="85"/>
      <c r="V319" s="85"/>
      <c r="W319" s="85"/>
      <c r="X319" s="85"/>
      <c r="Y319" s="85"/>
      <c r="Z319" s="85"/>
      <c r="AA319" s="85"/>
      <c r="AB319" s="85"/>
      <c r="AC319" s="85"/>
      <c r="AD319" s="85"/>
      <c r="AE319" s="85"/>
      <c r="AF319" s="85"/>
      <c r="AG319" s="85"/>
    </row>
    <row r="320" spans="1:33">
      <c r="I320" s="85"/>
      <c r="J320" s="85"/>
      <c r="K320" s="85"/>
      <c r="L320" s="85"/>
      <c r="M320" s="85"/>
      <c r="N320" s="85"/>
      <c r="O320" s="85"/>
      <c r="P320" s="85"/>
      <c r="Q320" s="85"/>
      <c r="R320" s="85"/>
      <c r="S320" s="85"/>
      <c r="T320" s="85"/>
      <c r="U320" s="85"/>
      <c r="V320" s="85"/>
      <c r="W320" s="85"/>
      <c r="X320" s="85"/>
      <c r="Y320" s="85"/>
      <c r="Z320" s="85"/>
      <c r="AA320" s="85"/>
      <c r="AB320" s="85"/>
      <c r="AC320" s="85"/>
      <c r="AD320" s="85"/>
      <c r="AE320" s="85"/>
      <c r="AF320" s="85"/>
      <c r="AG320" s="85"/>
    </row>
    <row r="321" spans="1:33">
      <c r="B321" s="109" t="s">
        <v>438</v>
      </c>
      <c r="I321" s="85"/>
      <c r="J321" s="85"/>
      <c r="K321" s="85"/>
      <c r="L321" s="85"/>
      <c r="M321" s="85"/>
      <c r="N321" s="85"/>
      <c r="O321" s="85"/>
      <c r="P321" s="85"/>
      <c r="Q321" s="85"/>
      <c r="R321" s="85"/>
      <c r="S321" s="85"/>
      <c r="T321" s="85"/>
      <c r="U321" s="85"/>
      <c r="V321" s="85"/>
      <c r="W321" s="85"/>
      <c r="X321" s="85"/>
      <c r="Y321" s="85"/>
      <c r="Z321" s="85"/>
      <c r="AA321" s="85"/>
      <c r="AB321" s="85"/>
      <c r="AC321" s="85"/>
      <c r="AD321" s="85"/>
      <c r="AE321" s="85"/>
      <c r="AF321" s="85"/>
      <c r="AG321" s="85"/>
    </row>
    <row r="322" spans="1:33">
      <c r="A322" s="107">
        <v>76</v>
      </c>
      <c r="B322" s="108" t="s">
        <v>439</v>
      </c>
      <c r="C322" s="109" t="s">
        <v>440</v>
      </c>
      <c r="D322" s="110" t="s">
        <v>457</v>
      </c>
      <c r="E322" s="111">
        <v>1</v>
      </c>
      <c r="F322" s="112" t="s">
        <v>338</v>
      </c>
      <c r="G322" s="113">
        <v>0</v>
      </c>
      <c r="H322" s="113">
        <f>ROUND(E322*G322,2)</f>
        <v>0</v>
      </c>
      <c r="I322" s="85"/>
      <c r="J322" s="85"/>
      <c r="K322" s="85"/>
      <c r="L322" s="85"/>
      <c r="M322" s="85"/>
      <c r="N322" s="85"/>
      <c r="O322" s="85"/>
      <c r="P322" s="85"/>
      <c r="Q322" s="85"/>
      <c r="R322" s="85"/>
      <c r="S322" s="85"/>
      <c r="T322" s="85"/>
      <c r="U322" s="85"/>
      <c r="V322" s="85"/>
      <c r="W322" s="85"/>
      <c r="X322" s="85"/>
      <c r="Y322" s="85"/>
      <c r="Z322" s="85"/>
      <c r="AA322" s="85"/>
      <c r="AB322" s="85"/>
      <c r="AC322" s="85"/>
      <c r="AD322" s="85"/>
      <c r="AE322" s="85"/>
      <c r="AF322" s="85"/>
      <c r="AG322" s="85"/>
    </row>
    <row r="323" spans="1:33" ht="25.5">
      <c r="D323" s="134" t="s">
        <v>441</v>
      </c>
      <c r="E323" s="135">
        <f>H323</f>
        <v>0</v>
      </c>
      <c r="H323" s="135">
        <f>SUM(H321:H322)</f>
        <v>0</v>
      </c>
      <c r="I323" s="85"/>
      <c r="J323" s="85"/>
      <c r="K323" s="85"/>
      <c r="L323" s="85"/>
      <c r="M323" s="85"/>
      <c r="N323" s="85"/>
      <c r="O323" s="85"/>
      <c r="P323" s="85"/>
      <c r="Q323" s="85"/>
      <c r="R323" s="85"/>
      <c r="S323" s="85"/>
      <c r="T323" s="85"/>
      <c r="U323" s="85"/>
      <c r="V323" s="85"/>
      <c r="W323" s="85"/>
      <c r="X323" s="85"/>
      <c r="Y323" s="85"/>
      <c r="Z323" s="85"/>
      <c r="AA323" s="85"/>
      <c r="AB323" s="85"/>
      <c r="AC323" s="85"/>
      <c r="AD323" s="85"/>
      <c r="AE323" s="85"/>
      <c r="AF323" s="85"/>
      <c r="AG323" s="85"/>
    </row>
    <row r="324" spans="1:33">
      <c r="I324" s="85"/>
      <c r="J324" s="85"/>
      <c r="K324" s="85"/>
      <c r="L324" s="85"/>
      <c r="M324" s="85"/>
      <c r="N324" s="85"/>
      <c r="O324" s="85"/>
      <c r="P324" s="85"/>
      <c r="Q324" s="85"/>
      <c r="R324" s="85"/>
      <c r="S324" s="85"/>
      <c r="T324" s="85"/>
      <c r="U324" s="85"/>
      <c r="V324" s="85"/>
      <c r="W324" s="85"/>
      <c r="X324" s="85"/>
      <c r="Y324" s="85"/>
      <c r="Z324" s="85"/>
      <c r="AA324" s="85"/>
      <c r="AB324" s="85"/>
      <c r="AC324" s="85"/>
      <c r="AD324" s="85"/>
      <c r="AE324" s="85"/>
      <c r="AF324" s="85"/>
      <c r="AG324" s="85"/>
    </row>
    <row r="325" spans="1:33">
      <c r="D325" s="134" t="s">
        <v>442</v>
      </c>
      <c r="E325" s="135">
        <f>H325</f>
        <v>0</v>
      </c>
      <c r="H325" s="135">
        <f>+H319+H323</f>
        <v>0</v>
      </c>
      <c r="I325" s="85"/>
      <c r="J325" s="85"/>
      <c r="K325" s="85"/>
      <c r="L325" s="85"/>
      <c r="M325" s="85"/>
      <c r="N325" s="85"/>
      <c r="O325" s="85"/>
      <c r="P325" s="85"/>
      <c r="Q325" s="85"/>
      <c r="R325" s="85"/>
      <c r="S325" s="85"/>
      <c r="T325" s="85"/>
      <c r="U325" s="85"/>
      <c r="V325" s="85"/>
      <c r="W325" s="85"/>
      <c r="X325" s="85"/>
      <c r="Y325" s="85"/>
      <c r="Z325" s="85"/>
      <c r="AA325" s="85"/>
      <c r="AB325" s="85"/>
      <c r="AC325" s="85"/>
      <c r="AD325" s="85"/>
      <c r="AE325" s="85"/>
      <c r="AF325" s="85"/>
      <c r="AG325" s="85"/>
    </row>
    <row r="326" spans="1:33">
      <c r="I326" s="85"/>
      <c r="J326" s="85"/>
      <c r="K326" s="85"/>
      <c r="L326" s="85"/>
      <c r="M326" s="85"/>
      <c r="N326" s="85"/>
      <c r="O326" s="85"/>
      <c r="P326" s="85"/>
      <c r="Q326" s="85"/>
      <c r="R326" s="85"/>
      <c r="S326" s="85"/>
      <c r="T326" s="85"/>
      <c r="U326" s="85"/>
      <c r="V326" s="85"/>
      <c r="W326" s="85"/>
      <c r="X326" s="85"/>
      <c r="Y326" s="85"/>
      <c r="Z326" s="85"/>
      <c r="AA326" s="85"/>
      <c r="AB326" s="85"/>
      <c r="AC326" s="85"/>
      <c r="AD326" s="85"/>
      <c r="AE326" s="85"/>
      <c r="AF326" s="85"/>
      <c r="AG326" s="85"/>
    </row>
    <row r="327" spans="1:33">
      <c r="D327" s="137" t="s">
        <v>443</v>
      </c>
      <c r="E327" s="135">
        <f>H327</f>
        <v>0</v>
      </c>
      <c r="H327" s="135">
        <f>+H178+H312+H325</f>
        <v>0</v>
      </c>
      <c r="I327" s="85"/>
      <c r="J327" s="85"/>
      <c r="K327" s="85"/>
      <c r="L327" s="85"/>
      <c r="M327" s="85"/>
      <c r="N327" s="85"/>
      <c r="O327" s="85"/>
      <c r="P327" s="85"/>
      <c r="Q327" s="85"/>
      <c r="R327" s="85"/>
      <c r="S327" s="85"/>
      <c r="T327" s="85"/>
      <c r="U327" s="85"/>
      <c r="V327" s="85"/>
      <c r="W327" s="85"/>
      <c r="X327" s="85"/>
      <c r="Y327" s="85"/>
      <c r="Z327" s="85"/>
      <c r="AA327" s="85"/>
      <c r="AB327" s="85"/>
      <c r="AC327" s="85"/>
      <c r="AD327" s="85"/>
      <c r="AE327" s="85"/>
      <c r="AF327" s="85"/>
      <c r="AG327" s="85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showGridLines="0" workbookViewId="0">
      <pane ySplit="10" topLeftCell="A11" activePane="bottomLeft" state="frozen"/>
      <selection pane="bottomLeft" activeCell="B19" sqref="B19"/>
    </sheetView>
  </sheetViews>
  <sheetFormatPr defaultColWidth="9.140625" defaultRowHeight="12.75"/>
  <cols>
    <col min="1" max="1" width="15.7109375" style="94" customWidth="1"/>
    <col min="2" max="3" width="45.7109375" style="94" customWidth="1"/>
    <col min="4" max="4" width="11.28515625" style="95" customWidth="1"/>
    <col min="5" max="16384" width="9.140625" style="85"/>
  </cols>
  <sheetData>
    <row r="1" spans="1:6">
      <c r="A1" s="96" t="s">
        <v>86</v>
      </c>
      <c r="B1" s="97"/>
      <c r="C1" s="97"/>
      <c r="D1" s="98" t="s">
        <v>3</v>
      </c>
    </row>
    <row r="2" spans="1:6">
      <c r="A2" s="96" t="s">
        <v>88</v>
      </c>
      <c r="B2" s="97"/>
      <c r="C2" s="97"/>
      <c r="D2" s="98" t="s">
        <v>89</v>
      </c>
    </row>
    <row r="3" spans="1:6">
      <c r="A3" s="96" t="s">
        <v>11</v>
      </c>
      <c r="B3" s="97"/>
      <c r="C3" s="97"/>
      <c r="D3" s="98" t="s">
        <v>90</v>
      </c>
    </row>
    <row r="4" spans="1:6">
      <c r="A4" s="97"/>
      <c r="B4" s="97"/>
      <c r="C4" s="97"/>
      <c r="D4" s="97"/>
    </row>
    <row r="5" spans="1:6">
      <c r="A5" s="96" t="s">
        <v>91</v>
      </c>
      <c r="B5" s="97"/>
      <c r="C5" s="97"/>
      <c r="D5" s="97"/>
    </row>
    <row r="6" spans="1:6">
      <c r="A6" s="96"/>
      <c r="B6" s="97"/>
      <c r="C6" s="97"/>
      <c r="D6" s="97"/>
    </row>
    <row r="7" spans="1:6">
      <c r="A7" s="96"/>
      <c r="B7" s="97"/>
      <c r="C7" s="97"/>
      <c r="D7" s="97"/>
    </row>
    <row r="8" spans="1:6">
      <c r="A8" s="85"/>
      <c r="B8" s="99"/>
      <c r="C8" s="100"/>
      <c r="D8" s="101"/>
    </row>
    <row r="9" spans="1:6">
      <c r="A9" s="102" t="s">
        <v>37</v>
      </c>
      <c r="B9" s="102" t="s">
        <v>38</v>
      </c>
      <c r="C9" s="102" t="s">
        <v>39</v>
      </c>
      <c r="D9" s="103" t="s">
        <v>40</v>
      </c>
      <c r="F9" s="85" t="s">
        <v>444</v>
      </c>
    </row>
    <row r="10" spans="1:6">
      <c r="A10" s="104"/>
      <c r="B10" s="104"/>
      <c r="C10" s="105"/>
      <c r="D10" s="106"/>
    </row>
    <row r="12" spans="1:6">
      <c r="A12" s="94" t="s">
        <v>445</v>
      </c>
      <c r="B12" s="94" t="s">
        <v>445</v>
      </c>
      <c r="C12" s="94" t="s">
        <v>445</v>
      </c>
      <c r="F12" s="85" t="s">
        <v>446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0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G17" sqref="G17"/>
    </sheetView>
  </sheetViews>
  <sheetFormatPr defaultColWidth="9.140625" defaultRowHeight="12.75"/>
  <cols>
    <col min="1" max="1" width="42.28515625" style="85" customWidth="1"/>
    <col min="2" max="4" width="9.7109375" style="86" customWidth="1"/>
    <col min="5" max="5" width="9.7109375" style="87" customWidth="1"/>
    <col min="6" max="6" width="8.7109375" style="88" customWidth="1"/>
    <col min="7" max="7" width="9.140625" style="88"/>
    <col min="8" max="23" width="9.140625" style="85"/>
    <col min="24" max="25" width="5.7109375" style="85" customWidth="1"/>
    <col min="26" max="26" width="6.5703125" style="85" customWidth="1"/>
    <col min="27" max="27" width="24.28515625" style="85" customWidth="1"/>
    <col min="28" max="28" width="4.28515625" style="85" customWidth="1"/>
    <col min="29" max="29" width="8.28515625" style="85" customWidth="1"/>
    <col min="30" max="30" width="8.7109375" style="85" customWidth="1"/>
    <col min="31" max="16384" width="9.140625" style="85"/>
  </cols>
  <sheetData>
    <row r="1" spans="1:30">
      <c r="A1" s="89" t="s">
        <v>86</v>
      </c>
      <c r="C1" s="85"/>
      <c r="E1" s="89" t="s">
        <v>87</v>
      </c>
      <c r="F1" s="85"/>
      <c r="G1" s="85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1:30">
      <c r="A2" s="89" t="s">
        <v>88</v>
      </c>
      <c r="C2" s="85"/>
      <c r="E2" s="89" t="s">
        <v>89</v>
      </c>
      <c r="F2" s="85"/>
      <c r="G2" s="85"/>
      <c r="Z2" s="82" t="s">
        <v>9</v>
      </c>
      <c r="AA2" s="83" t="s">
        <v>41</v>
      </c>
      <c r="AB2" s="83" t="s">
        <v>10</v>
      </c>
      <c r="AC2" s="83"/>
      <c r="AD2" s="84"/>
    </row>
    <row r="3" spans="1:30">
      <c r="A3" s="89" t="s">
        <v>11</v>
      </c>
      <c r="C3" s="85"/>
      <c r="E3" s="89" t="s">
        <v>90</v>
      </c>
      <c r="F3" s="85"/>
      <c r="G3" s="85"/>
      <c r="Z3" s="82" t="s">
        <v>12</v>
      </c>
      <c r="AA3" s="83" t="s">
        <v>42</v>
      </c>
      <c r="AB3" s="83" t="s">
        <v>10</v>
      </c>
      <c r="AC3" s="83" t="s">
        <v>13</v>
      </c>
      <c r="AD3" s="84" t="s">
        <v>14</v>
      </c>
    </row>
    <row r="4" spans="1:30">
      <c r="B4" s="85"/>
      <c r="C4" s="85"/>
      <c r="D4" s="85"/>
      <c r="E4" s="85"/>
      <c r="F4" s="85"/>
      <c r="G4" s="85"/>
      <c r="Z4" s="82" t="s">
        <v>15</v>
      </c>
      <c r="AA4" s="83" t="s">
        <v>43</v>
      </c>
      <c r="AB4" s="83" t="s">
        <v>10</v>
      </c>
      <c r="AC4" s="83"/>
      <c r="AD4" s="84"/>
    </row>
    <row r="5" spans="1:30">
      <c r="A5" s="89" t="s">
        <v>91</v>
      </c>
      <c r="B5" s="85"/>
      <c r="C5" s="85"/>
      <c r="D5" s="85"/>
      <c r="E5" s="85"/>
      <c r="F5" s="85"/>
      <c r="G5" s="85"/>
      <c r="Z5" s="82" t="s">
        <v>16</v>
      </c>
      <c r="AA5" s="83" t="s">
        <v>42</v>
      </c>
      <c r="AB5" s="83" t="s">
        <v>10</v>
      </c>
      <c r="AC5" s="83" t="s">
        <v>13</v>
      </c>
      <c r="AD5" s="84" t="s">
        <v>14</v>
      </c>
    </row>
    <row r="6" spans="1:30">
      <c r="A6" s="89"/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5">
      <c r="B8" s="90" t="str">
        <f>CONCATENATE(AA2," ",AB2," ",AC2," ",AD2)</f>
        <v xml:space="preserve">Rekapitulácia rozpočtu v EUR  </v>
      </c>
      <c r="G8" s="85"/>
    </row>
    <row r="9" spans="1:30">
      <c r="A9" s="91" t="s">
        <v>44</v>
      </c>
      <c r="B9" s="91" t="s">
        <v>24</v>
      </c>
      <c r="C9" s="91" t="s">
        <v>25</v>
      </c>
      <c r="D9" s="91" t="s">
        <v>26</v>
      </c>
      <c r="E9" s="92" t="s">
        <v>45</v>
      </c>
      <c r="F9" s="92" t="s">
        <v>27</v>
      </c>
      <c r="G9" s="92" t="s">
        <v>28</v>
      </c>
    </row>
    <row r="10" spans="1:30">
      <c r="A10" s="93"/>
      <c r="B10" s="93"/>
      <c r="C10" s="93" t="s">
        <v>35</v>
      </c>
      <c r="D10" s="93"/>
      <c r="E10" s="93" t="s">
        <v>26</v>
      </c>
      <c r="F10" s="93" t="s">
        <v>26</v>
      </c>
      <c r="G10" s="93" t="s">
        <v>26</v>
      </c>
    </row>
    <row r="12" spans="1:30">
      <c r="A12" s="85" t="s">
        <v>115</v>
      </c>
      <c r="B12" s="86" t="e">
        <f>Prehlad!#REF!</f>
        <v>#REF!</v>
      </c>
      <c r="C12" s="86" t="e">
        <f>Prehlad!#REF!</f>
        <v>#REF!</v>
      </c>
      <c r="D12" s="86" t="e">
        <f>Prehlad!#REF!</f>
        <v>#REF!</v>
      </c>
      <c r="E12" s="87" t="e">
        <f>Prehlad!#REF!</f>
        <v>#REF!</v>
      </c>
      <c r="F12" s="88" t="e">
        <f>Prehlad!#REF!</f>
        <v>#REF!</v>
      </c>
      <c r="G12" s="88" t="e">
        <f>Prehlad!#REF!</f>
        <v>#REF!</v>
      </c>
    </row>
    <row r="13" spans="1:30">
      <c r="A13" s="85" t="s">
        <v>117</v>
      </c>
      <c r="B13" s="86" t="e">
        <f>Prehlad!#REF!</f>
        <v>#REF!</v>
      </c>
      <c r="C13" s="86" t="e">
        <f>Prehlad!#REF!</f>
        <v>#REF!</v>
      </c>
      <c r="D13" s="86" t="e">
        <f>Prehlad!#REF!</f>
        <v>#REF!</v>
      </c>
      <c r="E13" s="87" t="e">
        <f>Prehlad!#REF!</f>
        <v>#REF!</v>
      </c>
      <c r="F13" s="88" t="e">
        <f>Prehlad!#REF!</f>
        <v>#REF!</v>
      </c>
      <c r="G13" s="88" t="e">
        <f>Prehlad!#REF!</f>
        <v>#REF!</v>
      </c>
    </row>
    <row r="14" spans="1:30">
      <c r="A14" s="85" t="s">
        <v>121</v>
      </c>
      <c r="B14" s="86" t="e">
        <f>Prehlad!#REF!</f>
        <v>#REF!</v>
      </c>
      <c r="C14" s="86" t="e">
        <f>Prehlad!#REF!</f>
        <v>#REF!</v>
      </c>
      <c r="D14" s="86">
        <f>Prehlad!H38</f>
        <v>0</v>
      </c>
      <c r="E14" s="87" t="e">
        <f>Prehlad!#REF!</f>
        <v>#REF!</v>
      </c>
      <c r="F14" s="88" t="e">
        <f>Prehlad!#REF!</f>
        <v>#REF!</v>
      </c>
      <c r="G14" s="88" t="e">
        <f>Prehlad!#REF!</f>
        <v>#REF!</v>
      </c>
    </row>
    <row r="15" spans="1:30">
      <c r="A15" s="85" t="s">
        <v>149</v>
      </c>
      <c r="B15" s="86" t="e">
        <f>Prehlad!#REF!</f>
        <v>#REF!</v>
      </c>
      <c r="C15" s="86" t="e">
        <f>Prehlad!#REF!</f>
        <v>#REF!</v>
      </c>
      <c r="D15" s="86">
        <f>Prehlad!H50</f>
        <v>0</v>
      </c>
      <c r="E15" s="87" t="e">
        <f>Prehlad!#REF!</f>
        <v>#REF!</v>
      </c>
      <c r="F15" s="88" t="e">
        <f>Prehlad!#REF!</f>
        <v>#REF!</v>
      </c>
      <c r="G15" s="88" t="e">
        <f>Prehlad!#REF!</f>
        <v>#REF!</v>
      </c>
    </row>
    <row r="16" spans="1:30">
      <c r="A16" s="85" t="s">
        <v>166</v>
      </c>
      <c r="B16" s="86" t="e">
        <f>Prehlad!#REF!</f>
        <v>#REF!</v>
      </c>
      <c r="C16" s="86" t="e">
        <f>Prehlad!#REF!</f>
        <v>#REF!</v>
      </c>
      <c r="D16" s="86" t="e">
        <f>Prehlad!#REF!</f>
        <v>#REF!</v>
      </c>
      <c r="E16" s="87" t="e">
        <f>Prehlad!#REF!</f>
        <v>#REF!</v>
      </c>
      <c r="F16" s="88" t="e">
        <f>Prehlad!#REF!</f>
        <v>#REF!</v>
      </c>
      <c r="G16" s="88" t="e">
        <f>Prehlad!#REF!</f>
        <v>#REF!</v>
      </c>
    </row>
    <row r="17" spans="1:7">
      <c r="A17" s="85" t="s">
        <v>168</v>
      </c>
      <c r="B17" s="86" t="e">
        <f>Prehlad!#REF!</f>
        <v>#REF!</v>
      </c>
      <c r="C17" s="86" t="e">
        <f>Prehlad!#REF!</f>
        <v>#REF!</v>
      </c>
      <c r="D17" s="86">
        <f>Prehlad!H160</f>
        <v>0</v>
      </c>
      <c r="E17" s="87" t="e">
        <f>Prehlad!#REF!</f>
        <v>#REF!</v>
      </c>
      <c r="F17" s="88" t="e">
        <f>Prehlad!#REF!</f>
        <v>#REF!</v>
      </c>
      <c r="G17" s="88" t="e">
        <f>Prehlad!#REF!</f>
        <v>#REF!</v>
      </c>
    </row>
    <row r="18" spans="1:7">
      <c r="A18" s="85" t="s">
        <v>274</v>
      </c>
      <c r="B18" s="86" t="e">
        <f>Prehlad!#REF!</f>
        <v>#REF!</v>
      </c>
      <c r="C18" s="86" t="e">
        <f>Prehlad!#REF!</f>
        <v>#REF!</v>
      </c>
      <c r="D18" s="86">
        <f>Prehlad!H176</f>
        <v>0</v>
      </c>
      <c r="E18" s="87" t="e">
        <f>Prehlad!#REF!</f>
        <v>#REF!</v>
      </c>
      <c r="F18" s="88" t="e">
        <f>Prehlad!#REF!</f>
        <v>#REF!</v>
      </c>
      <c r="G18" s="88" t="e">
        <f>Prehlad!#REF!</f>
        <v>#REF!</v>
      </c>
    </row>
    <row r="19" spans="1:7">
      <c r="A19" s="85" t="s">
        <v>294</v>
      </c>
      <c r="B19" s="86" t="e">
        <f>Prehlad!#REF!</f>
        <v>#REF!</v>
      </c>
      <c r="C19" s="86" t="e">
        <f>Prehlad!#REF!</f>
        <v>#REF!</v>
      </c>
      <c r="D19" s="86">
        <f>Prehlad!H178</f>
        <v>0</v>
      </c>
      <c r="E19" s="87" t="e">
        <f>Prehlad!#REF!</f>
        <v>#REF!</v>
      </c>
      <c r="F19" s="88" t="e">
        <f>Prehlad!#REF!</f>
        <v>#REF!</v>
      </c>
      <c r="G19" s="88" t="e">
        <f>Prehlad!#REF!</f>
        <v>#REF!</v>
      </c>
    </row>
    <row r="21" spans="1:7">
      <c r="A21" s="85" t="s">
        <v>296</v>
      </c>
      <c r="B21" s="86" t="e">
        <f>Prehlad!#REF!</f>
        <v>#REF!</v>
      </c>
      <c r="C21" s="86" t="e">
        <f>Prehlad!#REF!</f>
        <v>#REF!</v>
      </c>
      <c r="D21" s="86" t="e">
        <f>Prehlad!#REF!</f>
        <v>#REF!</v>
      </c>
      <c r="E21" s="87" t="e">
        <f>Prehlad!#REF!</f>
        <v>#REF!</v>
      </c>
      <c r="F21" s="88" t="e">
        <f>Prehlad!#REF!</f>
        <v>#REF!</v>
      </c>
      <c r="G21" s="88" t="e">
        <f>Prehlad!#REF!</f>
        <v>#REF!</v>
      </c>
    </row>
    <row r="22" spans="1:7">
      <c r="A22" s="85" t="s">
        <v>297</v>
      </c>
      <c r="B22" s="86" t="e">
        <f>Prehlad!#REF!</f>
        <v>#REF!</v>
      </c>
      <c r="C22" s="86" t="e">
        <f>Prehlad!#REF!</f>
        <v>#REF!</v>
      </c>
      <c r="D22" s="86">
        <f>Prehlad!H193</f>
        <v>0</v>
      </c>
      <c r="E22" s="87" t="e">
        <f>Prehlad!#REF!</f>
        <v>#REF!</v>
      </c>
      <c r="F22" s="88" t="e">
        <f>Prehlad!#REF!</f>
        <v>#REF!</v>
      </c>
      <c r="G22" s="88" t="e">
        <f>Prehlad!#REF!</f>
        <v>#REF!</v>
      </c>
    </row>
    <row r="23" spans="1:7">
      <c r="A23" s="85" t="s">
        <v>319</v>
      </c>
      <c r="B23" s="86" t="e">
        <f>Prehlad!#REF!</f>
        <v>#REF!</v>
      </c>
      <c r="C23" s="86" t="e">
        <f>Prehlad!#REF!</f>
        <v>#REF!</v>
      </c>
      <c r="D23" s="86" t="e">
        <f>Prehlad!#REF!</f>
        <v>#REF!</v>
      </c>
      <c r="E23" s="87" t="e">
        <f>Prehlad!#REF!</f>
        <v>#REF!</v>
      </c>
      <c r="F23" s="88" t="e">
        <f>Prehlad!#REF!</f>
        <v>#REF!</v>
      </c>
      <c r="G23" s="88" t="e">
        <f>Prehlad!#REF!</f>
        <v>#REF!</v>
      </c>
    </row>
    <row r="24" spans="1:7">
      <c r="A24" s="85" t="s">
        <v>320</v>
      </c>
      <c r="B24" s="86" t="e">
        <f>Prehlad!#REF!</f>
        <v>#REF!</v>
      </c>
      <c r="C24" s="86" t="e">
        <f>Prehlad!#REF!</f>
        <v>#REF!</v>
      </c>
      <c r="D24" s="86">
        <f>Prehlad!H200</f>
        <v>0</v>
      </c>
      <c r="E24" s="87" t="e">
        <f>Prehlad!#REF!</f>
        <v>#REF!</v>
      </c>
      <c r="F24" s="88" t="e">
        <f>Prehlad!#REF!</f>
        <v>#REF!</v>
      </c>
      <c r="G24" s="88" t="e">
        <f>Prehlad!#REF!</f>
        <v>#REF!</v>
      </c>
    </row>
    <row r="25" spans="1:7">
      <c r="A25" s="85" t="s">
        <v>328</v>
      </c>
      <c r="B25" s="86" t="e">
        <f>Prehlad!#REF!</f>
        <v>#REF!</v>
      </c>
      <c r="C25" s="86" t="e">
        <f>Prehlad!#REF!</f>
        <v>#REF!</v>
      </c>
      <c r="D25" s="86">
        <f>Prehlad!H206</f>
        <v>0</v>
      </c>
      <c r="E25" s="87" t="e">
        <f>Prehlad!#REF!</f>
        <v>#REF!</v>
      </c>
      <c r="F25" s="88" t="e">
        <f>Prehlad!#REF!</f>
        <v>#REF!</v>
      </c>
      <c r="G25" s="88" t="e">
        <f>Prehlad!#REF!</f>
        <v>#REF!</v>
      </c>
    </row>
    <row r="26" spans="1:7">
      <c r="A26" s="85" t="s">
        <v>335</v>
      </c>
      <c r="B26" s="86" t="e">
        <f>Prehlad!#REF!</f>
        <v>#REF!</v>
      </c>
      <c r="C26" s="86" t="e">
        <f>Prehlad!#REF!</f>
        <v>#REF!</v>
      </c>
      <c r="D26" s="86">
        <f>Prehlad!H210</f>
        <v>0</v>
      </c>
      <c r="E26" s="87" t="e">
        <f>Prehlad!#REF!</f>
        <v>#REF!</v>
      </c>
      <c r="F26" s="88" t="e">
        <f>Prehlad!#REF!</f>
        <v>#REF!</v>
      </c>
      <c r="G26" s="88" t="e">
        <f>Prehlad!#REF!</f>
        <v>#REF!</v>
      </c>
    </row>
    <row r="27" spans="1:7">
      <c r="A27" s="85" t="s">
        <v>340</v>
      </c>
      <c r="B27" s="86" t="e">
        <f>Prehlad!#REF!</f>
        <v>#REF!</v>
      </c>
      <c r="C27" s="86" t="e">
        <f>Prehlad!#REF!</f>
        <v>#REF!</v>
      </c>
      <c r="D27" s="86">
        <f>Prehlad!H236</f>
        <v>0</v>
      </c>
      <c r="E27" s="87" t="e">
        <f>Prehlad!#REF!</f>
        <v>#REF!</v>
      </c>
      <c r="F27" s="88" t="e">
        <f>Prehlad!#REF!</f>
        <v>#REF!</v>
      </c>
      <c r="G27" s="88" t="e">
        <f>Prehlad!#REF!</f>
        <v>#REF!</v>
      </c>
    </row>
    <row r="28" spans="1:7">
      <c r="A28" s="85" t="s">
        <v>377</v>
      </c>
      <c r="B28" s="86" t="e">
        <f>Prehlad!#REF!</f>
        <v>#REF!</v>
      </c>
      <c r="C28" s="86" t="e">
        <f>Prehlad!#REF!</f>
        <v>#REF!</v>
      </c>
      <c r="D28" s="86" t="e">
        <f>Prehlad!#REF!</f>
        <v>#REF!</v>
      </c>
      <c r="E28" s="87" t="e">
        <f>Prehlad!#REF!</f>
        <v>#REF!</v>
      </c>
      <c r="F28" s="88" t="e">
        <f>Prehlad!#REF!</f>
        <v>#REF!</v>
      </c>
      <c r="G28" s="88" t="e">
        <f>Prehlad!#REF!</f>
        <v>#REF!</v>
      </c>
    </row>
    <row r="29" spans="1:7">
      <c r="A29" s="85" t="s">
        <v>378</v>
      </c>
      <c r="B29" s="86" t="e">
        <f>Prehlad!#REF!</f>
        <v>#REF!</v>
      </c>
      <c r="C29" s="86" t="e">
        <f>Prehlad!#REF!</f>
        <v>#REF!</v>
      </c>
      <c r="D29" s="86">
        <f>Prehlad!H252</f>
        <v>0</v>
      </c>
      <c r="E29" s="87" t="e">
        <f>Prehlad!#REF!</f>
        <v>#REF!</v>
      </c>
      <c r="F29" s="88" t="e">
        <f>Prehlad!#REF!</f>
        <v>#REF!</v>
      </c>
      <c r="G29" s="88" t="e">
        <f>Prehlad!#REF!</f>
        <v>#REF!</v>
      </c>
    </row>
    <row r="30" spans="1:7">
      <c r="A30" s="85" t="s">
        <v>399</v>
      </c>
      <c r="B30" s="86" t="e">
        <f>Prehlad!#REF!</f>
        <v>#REF!</v>
      </c>
      <c r="C30" s="86" t="e">
        <f>Prehlad!#REF!</f>
        <v>#REF!</v>
      </c>
      <c r="D30" s="86">
        <f>Prehlad!H260</f>
        <v>0</v>
      </c>
      <c r="E30" s="87" t="e">
        <f>Prehlad!#REF!</f>
        <v>#REF!</v>
      </c>
      <c r="F30" s="88" t="e">
        <f>Prehlad!#REF!</f>
        <v>#REF!</v>
      </c>
      <c r="G30" s="88" t="e">
        <f>Prehlad!#REF!</f>
        <v>#REF!</v>
      </c>
    </row>
    <row r="31" spans="1:7">
      <c r="A31" s="85" t="s">
        <v>411</v>
      </c>
      <c r="B31" s="86" t="e">
        <f>Prehlad!#REF!</f>
        <v>#REF!</v>
      </c>
      <c r="C31" s="86" t="e">
        <f>Prehlad!#REF!</f>
        <v>#REF!</v>
      </c>
      <c r="D31" s="86">
        <f>Prehlad!H284</f>
        <v>0</v>
      </c>
      <c r="E31" s="87" t="e">
        <f>Prehlad!#REF!</f>
        <v>#REF!</v>
      </c>
      <c r="F31" s="88" t="e">
        <f>Prehlad!#REF!</f>
        <v>#REF!</v>
      </c>
      <c r="G31" s="88" t="e">
        <f>Prehlad!#REF!</f>
        <v>#REF!</v>
      </c>
    </row>
    <row r="32" spans="1:7">
      <c r="A32" s="85" t="s">
        <v>422</v>
      </c>
      <c r="B32" s="86" t="e">
        <f>Prehlad!#REF!</f>
        <v>#REF!</v>
      </c>
      <c r="C32" s="86" t="e">
        <f>Prehlad!#REF!</f>
        <v>#REF!</v>
      </c>
      <c r="D32" s="86">
        <f>Prehlad!H310</f>
        <v>0</v>
      </c>
      <c r="E32" s="87" t="e">
        <f>Prehlad!#REF!</f>
        <v>#REF!</v>
      </c>
      <c r="F32" s="88" t="e">
        <f>Prehlad!#REF!</f>
        <v>#REF!</v>
      </c>
      <c r="G32" s="88" t="e">
        <f>Prehlad!#REF!</f>
        <v>#REF!</v>
      </c>
    </row>
    <row r="33" spans="1:7">
      <c r="A33" s="85" t="s">
        <v>429</v>
      </c>
      <c r="B33" s="86" t="e">
        <f>Prehlad!#REF!</f>
        <v>#REF!</v>
      </c>
      <c r="C33" s="86" t="e">
        <f>Prehlad!#REF!</f>
        <v>#REF!</v>
      </c>
      <c r="D33" s="86">
        <f>Prehlad!H312</f>
        <v>0</v>
      </c>
      <c r="E33" s="87" t="e">
        <f>Prehlad!#REF!</f>
        <v>#REF!</v>
      </c>
      <c r="F33" s="88" t="e">
        <f>Prehlad!#REF!</f>
        <v>#REF!</v>
      </c>
      <c r="G33" s="88" t="e">
        <f>Prehlad!#REF!</f>
        <v>#REF!</v>
      </c>
    </row>
    <row r="35" spans="1:7">
      <c r="A35" s="85" t="s">
        <v>431</v>
      </c>
      <c r="B35" s="86" t="e">
        <f>Prehlad!#REF!</f>
        <v>#REF!</v>
      </c>
      <c r="C35" s="86" t="e">
        <f>Prehlad!#REF!</f>
        <v>#REF!</v>
      </c>
      <c r="D35" s="86">
        <f>Prehlad!H319</f>
        <v>0</v>
      </c>
      <c r="E35" s="87" t="e">
        <f>Prehlad!#REF!</f>
        <v>#REF!</v>
      </c>
      <c r="F35" s="88" t="e">
        <f>Prehlad!#REF!</f>
        <v>#REF!</v>
      </c>
      <c r="G35" s="88" t="e">
        <f>Prehlad!#REF!</f>
        <v>#REF!</v>
      </c>
    </row>
    <row r="36" spans="1:7">
      <c r="A36" s="85" t="s">
        <v>438</v>
      </c>
      <c r="B36" s="86" t="e">
        <f>Prehlad!#REF!</f>
        <v>#REF!</v>
      </c>
      <c r="C36" s="86" t="e">
        <f>Prehlad!#REF!</f>
        <v>#REF!</v>
      </c>
      <c r="D36" s="86">
        <f>Prehlad!H323</f>
        <v>0</v>
      </c>
      <c r="E36" s="87" t="e">
        <f>Prehlad!#REF!</f>
        <v>#REF!</v>
      </c>
      <c r="F36" s="88" t="e">
        <f>Prehlad!#REF!</f>
        <v>#REF!</v>
      </c>
      <c r="G36" s="88" t="e">
        <f>Prehlad!#REF!</f>
        <v>#REF!</v>
      </c>
    </row>
    <row r="37" spans="1:7">
      <c r="A37" s="85" t="s">
        <v>442</v>
      </c>
      <c r="B37" s="86" t="e">
        <f>Prehlad!#REF!</f>
        <v>#REF!</v>
      </c>
      <c r="C37" s="86" t="e">
        <f>Prehlad!#REF!</f>
        <v>#REF!</v>
      </c>
      <c r="D37" s="86">
        <f>Prehlad!H325</f>
        <v>0</v>
      </c>
      <c r="E37" s="87" t="e">
        <f>Prehlad!#REF!</f>
        <v>#REF!</v>
      </c>
      <c r="F37" s="88" t="e">
        <f>Prehlad!#REF!</f>
        <v>#REF!</v>
      </c>
      <c r="G37" s="88" t="e">
        <f>Prehlad!#REF!</f>
        <v>#REF!</v>
      </c>
    </row>
    <row r="40" spans="1:7">
      <c r="A40" s="85" t="s">
        <v>443</v>
      </c>
      <c r="B40" s="86" t="e">
        <f>Prehlad!#REF!</f>
        <v>#REF!</v>
      </c>
      <c r="C40" s="86" t="e">
        <f>Prehlad!#REF!</f>
        <v>#REF!</v>
      </c>
      <c r="D40" s="86">
        <f>Prehlad!H327</f>
        <v>0</v>
      </c>
      <c r="E40" s="87" t="e">
        <f>Prehlad!#REF!</f>
        <v>#REF!</v>
      </c>
      <c r="F40" s="88" t="e">
        <f>Prehlad!#REF!</f>
        <v>#REF!</v>
      </c>
      <c r="G40" s="88" t="e">
        <f>Prehlad!#REF!</f>
        <v>#REF!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D43"/>
  <sheetViews>
    <sheetView showGridLines="0" showZeros="0" workbookViewId="0">
      <selection activeCell="F12" sqref="F12"/>
    </sheetView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2:30" ht="18" customHeight="1">
      <c r="B2" s="4"/>
      <c r="C2" s="5" t="s">
        <v>91</v>
      </c>
      <c r="D2" s="5"/>
      <c r="E2" s="5"/>
      <c r="F2" s="5"/>
      <c r="G2" s="6" t="s">
        <v>46</v>
      </c>
      <c r="H2" s="5" t="s">
        <v>92</v>
      </c>
      <c r="I2" s="5"/>
      <c r="J2" s="65"/>
      <c r="Z2" s="82" t="s">
        <v>9</v>
      </c>
      <c r="AA2" s="83" t="s">
        <v>47</v>
      </c>
      <c r="AB2" s="83" t="s">
        <v>10</v>
      </c>
      <c r="AC2" s="83"/>
      <c r="AD2" s="84"/>
    </row>
    <row r="3" spans="2:30" ht="18" customHeight="1">
      <c r="B3" s="7"/>
      <c r="C3" s="8"/>
      <c r="D3" s="8"/>
      <c r="E3" s="8"/>
      <c r="F3" s="8"/>
      <c r="G3" s="9" t="s">
        <v>93</v>
      </c>
      <c r="H3" s="8"/>
      <c r="I3" s="8"/>
      <c r="J3" s="66"/>
      <c r="Z3" s="82" t="s">
        <v>12</v>
      </c>
      <c r="AA3" s="83" t="s">
        <v>48</v>
      </c>
      <c r="AB3" s="83" t="s">
        <v>10</v>
      </c>
      <c r="AC3" s="83" t="s">
        <v>13</v>
      </c>
      <c r="AD3" s="84" t="s">
        <v>14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7"/>
      <c r="Z4" s="82" t="s">
        <v>15</v>
      </c>
      <c r="AA4" s="83" t="s">
        <v>49</v>
      </c>
      <c r="AB4" s="83" t="s">
        <v>10</v>
      </c>
      <c r="AC4" s="83"/>
      <c r="AD4" s="84"/>
    </row>
    <row r="5" spans="2:30" ht="18" customHeight="1">
      <c r="B5" s="13"/>
      <c r="C5" s="14" t="s">
        <v>94</v>
      </c>
      <c r="D5" s="14"/>
      <c r="E5" s="14" t="s">
        <v>50</v>
      </c>
      <c r="F5" s="15"/>
      <c r="G5" s="15" t="s">
        <v>51</v>
      </c>
      <c r="H5" s="14"/>
      <c r="I5" s="15" t="s">
        <v>52</v>
      </c>
      <c r="J5" s="68" t="s">
        <v>95</v>
      </c>
      <c r="Z5" s="82" t="s">
        <v>16</v>
      </c>
      <c r="AA5" s="83" t="s">
        <v>48</v>
      </c>
      <c r="AB5" s="83" t="s">
        <v>10</v>
      </c>
      <c r="AC5" s="83" t="s">
        <v>13</v>
      </c>
      <c r="AD5" s="84" t="s">
        <v>14</v>
      </c>
    </row>
    <row r="6" spans="2:30" ht="18" customHeight="1">
      <c r="B6" s="4"/>
      <c r="C6" s="5" t="s">
        <v>1</v>
      </c>
      <c r="D6" s="5" t="s">
        <v>96</v>
      </c>
      <c r="E6" s="5"/>
      <c r="F6" s="5"/>
      <c r="G6" s="5" t="s">
        <v>53</v>
      </c>
      <c r="H6" s="5"/>
      <c r="I6" s="5"/>
      <c r="J6" s="65"/>
    </row>
    <row r="7" spans="2:30" ht="18" customHeight="1">
      <c r="B7" s="16"/>
      <c r="C7" s="17"/>
      <c r="D7" s="18" t="s">
        <v>97</v>
      </c>
      <c r="E7" s="18"/>
      <c r="F7" s="18"/>
      <c r="G7" s="18" t="s">
        <v>54</v>
      </c>
      <c r="H7" s="18"/>
      <c r="I7" s="18"/>
      <c r="J7" s="69"/>
    </row>
    <row r="8" spans="2:30" ht="18" customHeight="1">
      <c r="B8" s="7"/>
      <c r="C8" s="8" t="s">
        <v>0</v>
      </c>
      <c r="D8" s="8"/>
      <c r="E8" s="8"/>
      <c r="F8" s="8"/>
      <c r="G8" s="8" t="s">
        <v>53</v>
      </c>
      <c r="H8" s="8"/>
      <c r="I8" s="8"/>
      <c r="J8" s="66"/>
    </row>
    <row r="9" spans="2:30" ht="18" customHeight="1">
      <c r="B9" s="10"/>
      <c r="C9" s="12"/>
      <c r="D9" s="11"/>
      <c r="E9" s="11"/>
      <c r="F9" s="11"/>
      <c r="G9" s="18" t="s">
        <v>54</v>
      </c>
      <c r="H9" s="11"/>
      <c r="I9" s="11"/>
      <c r="J9" s="67"/>
    </row>
    <row r="10" spans="2:30" ht="18" customHeight="1">
      <c r="B10" s="7"/>
      <c r="C10" s="8" t="s">
        <v>55</v>
      </c>
      <c r="D10" s="8" t="s">
        <v>98</v>
      </c>
      <c r="E10" s="8"/>
      <c r="F10" s="8"/>
      <c r="G10" s="8" t="s">
        <v>53</v>
      </c>
      <c r="H10" s="8">
        <v>47540711</v>
      </c>
      <c r="I10" s="8"/>
      <c r="J10" s="66"/>
    </row>
    <row r="11" spans="2:30" ht="18" customHeight="1">
      <c r="B11" s="19"/>
      <c r="C11" s="20"/>
      <c r="D11" s="20" t="s">
        <v>97</v>
      </c>
      <c r="E11" s="20"/>
      <c r="F11" s="20"/>
      <c r="G11" s="20" t="s">
        <v>54</v>
      </c>
      <c r="H11" s="20">
        <v>2023976746</v>
      </c>
      <c r="I11" s="20"/>
      <c r="J11" s="70"/>
    </row>
    <row r="12" spans="2:30" ht="18" customHeight="1">
      <c r="B12" s="21">
        <v>1</v>
      </c>
      <c r="C12" s="5" t="s">
        <v>99</v>
      </c>
      <c r="D12" s="5"/>
      <c r="E12" s="5"/>
      <c r="F12" s="22" t="e">
        <f>IF(B12&lt;&gt;0,ROUND($J$31/B12,0),0)</f>
        <v>#REF!</v>
      </c>
      <c r="G12" s="6">
        <v>1</v>
      </c>
      <c r="H12" s="5" t="s">
        <v>102</v>
      </c>
      <c r="I12" s="5"/>
      <c r="J12" s="71" t="e">
        <f>IF(G12&lt;&gt;0,ROUND($J$31/G12,0),0)</f>
        <v>#REF!</v>
      </c>
    </row>
    <row r="13" spans="2:30" ht="18" customHeight="1">
      <c r="B13" s="23">
        <v>1</v>
      </c>
      <c r="C13" s="18" t="s">
        <v>100</v>
      </c>
      <c r="D13" s="18"/>
      <c r="E13" s="18"/>
      <c r="F13" s="24" t="e">
        <f>IF(B13&lt;&gt;0,ROUND($J$31/B13,0),0)</f>
        <v>#REF!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>
        <v>1</v>
      </c>
      <c r="C14" s="20" t="s">
        <v>101</v>
      </c>
      <c r="D14" s="20"/>
      <c r="E14" s="20"/>
      <c r="F14" s="26" t="e">
        <f>IF(B14&lt;&gt;0,ROUND($J$31/B14,0),0)</f>
        <v>#REF!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56</v>
      </c>
      <c r="C15" s="29" t="s">
        <v>57</v>
      </c>
      <c r="D15" s="30" t="s">
        <v>24</v>
      </c>
      <c r="E15" s="30" t="s">
        <v>58</v>
      </c>
      <c r="F15" s="31" t="s">
        <v>59</v>
      </c>
      <c r="G15" s="28" t="s">
        <v>60</v>
      </c>
      <c r="H15" s="32" t="s">
        <v>61</v>
      </c>
      <c r="I15" s="43"/>
      <c r="J15" s="44"/>
    </row>
    <row r="16" spans="2:30" ht="18" customHeight="1">
      <c r="B16" s="33">
        <v>1</v>
      </c>
      <c r="C16" s="34" t="s">
        <v>62</v>
      </c>
      <c r="D16" s="120" t="e">
        <f>Prehlad!#REF!</f>
        <v>#REF!</v>
      </c>
      <c r="E16" s="120" t="e">
        <f>Prehlad!#REF!</f>
        <v>#REF!</v>
      </c>
      <c r="F16" s="121" t="e">
        <f>D16+E16</f>
        <v>#REF!</v>
      </c>
      <c r="G16" s="33">
        <v>6</v>
      </c>
      <c r="H16" s="35" t="s">
        <v>103</v>
      </c>
      <c r="I16" s="74"/>
      <c r="J16" s="121">
        <v>0</v>
      </c>
    </row>
    <row r="17" spans="2:10" ht="18" customHeight="1">
      <c r="B17" s="36">
        <v>2</v>
      </c>
      <c r="C17" s="37" t="s">
        <v>63</v>
      </c>
      <c r="D17" s="122" t="e">
        <f>Prehlad!#REF!</f>
        <v>#REF!</v>
      </c>
      <c r="E17" s="122" t="e">
        <f>Prehlad!#REF!</f>
        <v>#REF!</v>
      </c>
      <c r="F17" s="121" t="e">
        <f>D17+E17</f>
        <v>#REF!</v>
      </c>
      <c r="G17" s="36">
        <v>7</v>
      </c>
      <c r="H17" s="38" t="s">
        <v>104</v>
      </c>
      <c r="I17" s="8"/>
      <c r="J17" s="123">
        <v>0</v>
      </c>
    </row>
    <row r="18" spans="2:10" ht="18" customHeight="1">
      <c r="B18" s="36">
        <v>3</v>
      </c>
      <c r="C18" s="37" t="s">
        <v>64</v>
      </c>
      <c r="D18" s="122" t="e">
        <f>Prehlad!#REF!</f>
        <v>#REF!</v>
      </c>
      <c r="E18" s="122" t="e">
        <f>Prehlad!#REF!</f>
        <v>#REF!</v>
      </c>
      <c r="F18" s="121" t="e">
        <f>D18+E18</f>
        <v>#REF!</v>
      </c>
      <c r="G18" s="36">
        <v>8</v>
      </c>
      <c r="H18" s="38" t="s">
        <v>105</v>
      </c>
      <c r="I18" s="8"/>
      <c r="J18" s="123">
        <v>0</v>
      </c>
    </row>
    <row r="19" spans="2:10" ht="18" customHeight="1">
      <c r="B19" s="36">
        <v>4</v>
      </c>
      <c r="C19" s="37" t="s">
        <v>65</v>
      </c>
      <c r="D19" s="122"/>
      <c r="E19" s="122"/>
      <c r="F19" s="124">
        <f>D19+E19</f>
        <v>0</v>
      </c>
      <c r="G19" s="36">
        <v>9</v>
      </c>
      <c r="H19" s="38" t="s">
        <v>2</v>
      </c>
      <c r="I19" s="8"/>
      <c r="J19" s="123">
        <v>0</v>
      </c>
    </row>
    <row r="20" spans="2:10" ht="18" customHeight="1">
      <c r="B20" s="39">
        <v>5</v>
      </c>
      <c r="C20" s="40" t="s">
        <v>66</v>
      </c>
      <c r="D20" s="125" t="e">
        <f>SUM(D16:D19)</f>
        <v>#REF!</v>
      </c>
      <c r="E20" s="126" t="e">
        <f>SUM(E16:E19)</f>
        <v>#REF!</v>
      </c>
      <c r="F20" s="127" t="e">
        <f>SUM(F16:F19)</f>
        <v>#REF!</v>
      </c>
      <c r="G20" s="41">
        <v>10</v>
      </c>
      <c r="I20" s="75" t="s">
        <v>67</v>
      </c>
      <c r="J20" s="127">
        <f>SUM(J16:J19)</f>
        <v>0</v>
      </c>
    </row>
    <row r="21" spans="2:10" ht="18" customHeight="1">
      <c r="B21" s="28" t="s">
        <v>68</v>
      </c>
      <c r="C21" s="42"/>
      <c r="D21" s="43" t="s">
        <v>69</v>
      </c>
      <c r="E21" s="43"/>
      <c r="F21" s="44"/>
      <c r="G21" s="28" t="s">
        <v>70</v>
      </c>
      <c r="H21" s="32" t="s">
        <v>71</v>
      </c>
      <c r="I21" s="43"/>
      <c r="J21" s="44"/>
    </row>
    <row r="22" spans="2:10" ht="18" customHeight="1">
      <c r="B22" s="33">
        <v>11</v>
      </c>
      <c r="C22" s="35" t="s">
        <v>106</v>
      </c>
      <c r="D22" s="45"/>
      <c r="E22" s="46">
        <v>0</v>
      </c>
      <c r="F22" s="121" t="e">
        <f>ROUND(((D16+E16+D17+E17+D18+E18)*E22),2)</f>
        <v>#REF!</v>
      </c>
      <c r="G22" s="36">
        <v>16</v>
      </c>
      <c r="H22" s="38" t="s">
        <v>72</v>
      </c>
      <c r="I22" s="76"/>
      <c r="J22" s="123">
        <v>0</v>
      </c>
    </row>
    <row r="23" spans="2:10" ht="18" customHeight="1">
      <c r="B23" s="36">
        <v>12</v>
      </c>
      <c r="C23" s="38" t="s">
        <v>107</v>
      </c>
      <c r="D23" s="47"/>
      <c r="E23" s="48">
        <v>0</v>
      </c>
      <c r="F23" s="123" t="e">
        <f>ROUND(((D16+E16+D17+E17+D18+E18)*E23),2)</f>
        <v>#REF!</v>
      </c>
      <c r="G23" s="36">
        <v>17</v>
      </c>
      <c r="H23" s="38" t="s">
        <v>109</v>
      </c>
      <c r="I23" s="76"/>
      <c r="J23" s="123">
        <v>0</v>
      </c>
    </row>
    <row r="24" spans="2:10" ht="18" customHeight="1">
      <c r="B24" s="36">
        <v>13</v>
      </c>
      <c r="C24" s="38" t="s">
        <v>108</v>
      </c>
      <c r="D24" s="47"/>
      <c r="E24" s="48">
        <v>0</v>
      </c>
      <c r="F24" s="123" t="e">
        <f>ROUND(((D16+E16+D17+E17)*E24),2)</f>
        <v>#REF!</v>
      </c>
      <c r="G24" s="36">
        <v>18</v>
      </c>
      <c r="H24" s="38" t="s">
        <v>110</v>
      </c>
      <c r="I24" s="76"/>
      <c r="J24" s="123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23" t="e">
        <f>ROUND(((D16+E16+D17+E17+D18+E18)*E25),2)</f>
        <v>#REF!</v>
      </c>
      <c r="G25" s="36">
        <v>19</v>
      </c>
      <c r="H25" s="38" t="s">
        <v>2</v>
      </c>
      <c r="I25" s="76"/>
      <c r="J25" s="123">
        <v>0</v>
      </c>
    </row>
    <row r="26" spans="2:10" ht="18" customHeight="1">
      <c r="B26" s="39">
        <v>15</v>
      </c>
      <c r="C26" s="49"/>
      <c r="D26" s="50"/>
      <c r="E26" s="50" t="s">
        <v>73</v>
      </c>
      <c r="F26" s="127" t="e">
        <f>SUM(F22:F25)</f>
        <v>#REF!</v>
      </c>
      <c r="G26" s="39">
        <v>20</v>
      </c>
      <c r="H26" s="49"/>
      <c r="I26" s="50" t="s">
        <v>74</v>
      </c>
      <c r="J26" s="127">
        <f>SUM(J22:J25)</f>
        <v>0</v>
      </c>
    </row>
    <row r="27" spans="2:10" ht="18" customHeight="1">
      <c r="B27" s="51"/>
      <c r="C27" s="52" t="s">
        <v>75</v>
      </c>
      <c r="D27" s="53"/>
      <c r="E27" s="54" t="s">
        <v>76</v>
      </c>
      <c r="F27" s="55"/>
      <c r="G27" s="28" t="s">
        <v>77</v>
      </c>
      <c r="H27" s="32" t="s">
        <v>78</v>
      </c>
      <c r="I27" s="43"/>
      <c r="J27" s="44"/>
    </row>
    <row r="28" spans="2:10" ht="18" customHeight="1">
      <c r="B28" s="56"/>
      <c r="C28" s="57"/>
      <c r="D28" s="2"/>
      <c r="E28" s="58"/>
      <c r="F28" s="55"/>
      <c r="G28" s="33">
        <v>21</v>
      </c>
      <c r="H28" s="35"/>
      <c r="I28" s="77" t="s">
        <v>79</v>
      </c>
      <c r="J28" s="121" t="e">
        <f>ROUND(F20,2)+J20+F26+J26</f>
        <v>#REF!</v>
      </c>
    </row>
    <row r="29" spans="2:10" ht="18" customHeight="1">
      <c r="B29" s="56"/>
      <c r="C29" s="2" t="s">
        <v>80</v>
      </c>
      <c r="D29" s="2"/>
      <c r="E29" s="59"/>
      <c r="F29" s="55"/>
      <c r="G29" s="36">
        <v>22</v>
      </c>
      <c r="H29" s="38" t="s">
        <v>111</v>
      </c>
      <c r="I29" s="128" t="e">
        <f>J28-I30</f>
        <v>#REF!</v>
      </c>
      <c r="J29" s="123" t="e">
        <f>ROUND((I29*20)/100,2)</f>
        <v>#REF!</v>
      </c>
    </row>
    <row r="30" spans="2:10" ht="18" customHeight="1">
      <c r="B30" s="7"/>
      <c r="C30" s="8" t="s">
        <v>81</v>
      </c>
      <c r="D30" s="8"/>
      <c r="E30" s="59"/>
      <c r="F30" s="55"/>
      <c r="G30" s="36">
        <v>23</v>
      </c>
      <c r="H30" s="38" t="s">
        <v>112</v>
      </c>
      <c r="I30" s="128" t="e">
        <f>SUMIF(Prehlad!#REF!,0,Prehlad!J11:J9851)</f>
        <v>#REF!</v>
      </c>
      <c r="J30" s="123" t="e">
        <f>ROUND((I30*0)/100,1)</f>
        <v>#REF!</v>
      </c>
    </row>
    <row r="31" spans="2:10" ht="18" customHeight="1">
      <c r="B31" s="56"/>
      <c r="C31" s="2"/>
      <c r="D31" s="2"/>
      <c r="E31" s="59"/>
      <c r="F31" s="55"/>
      <c r="G31" s="39">
        <v>24</v>
      </c>
      <c r="H31" s="49"/>
      <c r="I31" s="50" t="s">
        <v>82</v>
      </c>
      <c r="J31" s="127" t="e">
        <f>SUM(J28:J30)</f>
        <v>#REF!</v>
      </c>
    </row>
    <row r="32" spans="2:10" ht="18" customHeight="1">
      <c r="B32" s="51"/>
      <c r="C32" s="2"/>
      <c r="D32" s="55"/>
      <c r="E32" s="60"/>
      <c r="F32" s="55"/>
      <c r="G32" s="61" t="s">
        <v>83</v>
      </c>
      <c r="H32" s="62" t="s">
        <v>113</v>
      </c>
      <c r="I32" s="78"/>
      <c r="J32" s="79">
        <v>0</v>
      </c>
    </row>
    <row r="33" spans="2:10" ht="18" customHeight="1">
      <c r="B33" s="63"/>
      <c r="C33" s="64"/>
      <c r="D33" s="52" t="s">
        <v>84</v>
      </c>
      <c r="E33" s="64"/>
      <c r="F33" s="64"/>
      <c r="G33" s="64"/>
      <c r="H33" s="64" t="s">
        <v>85</v>
      </c>
      <c r="I33" s="64"/>
      <c r="J33" s="80"/>
    </row>
    <row r="34" spans="2:10" ht="18" customHeight="1">
      <c r="B34" s="56"/>
      <c r="C34" s="57"/>
      <c r="D34" s="2"/>
      <c r="E34" s="2"/>
      <c r="F34" s="57"/>
      <c r="G34" s="2"/>
      <c r="H34" s="2"/>
      <c r="I34" s="2"/>
      <c r="J34" s="81"/>
    </row>
    <row r="35" spans="2:10" ht="18" customHeight="1">
      <c r="B35" s="56"/>
      <c r="C35" s="2" t="s">
        <v>80</v>
      </c>
      <c r="D35" s="2"/>
      <c r="E35" s="2"/>
      <c r="F35" s="57"/>
      <c r="G35" s="2" t="s">
        <v>80</v>
      </c>
      <c r="H35" s="2"/>
      <c r="I35" s="2"/>
      <c r="J35" s="81"/>
    </row>
    <row r="36" spans="2:10" ht="18" customHeight="1">
      <c r="B36" s="7"/>
      <c r="C36" s="8" t="s">
        <v>81</v>
      </c>
      <c r="D36" s="8"/>
      <c r="E36" s="8"/>
      <c r="F36" s="9"/>
      <c r="G36" s="8" t="s">
        <v>81</v>
      </c>
      <c r="H36" s="8"/>
      <c r="I36" s="8"/>
      <c r="J36" s="66"/>
    </row>
    <row r="37" spans="2:10" ht="18" customHeight="1">
      <c r="B37" s="56"/>
      <c r="C37" s="2" t="s">
        <v>76</v>
      </c>
      <c r="D37" s="2"/>
      <c r="E37" s="2"/>
      <c r="F37" s="57"/>
      <c r="G37" s="2" t="s">
        <v>76</v>
      </c>
      <c r="H37" s="2"/>
      <c r="I37" s="2"/>
      <c r="J37" s="81"/>
    </row>
    <row r="38" spans="2:10" ht="18" customHeight="1">
      <c r="B38" s="56"/>
      <c r="C38" s="2"/>
      <c r="D38" s="2"/>
      <c r="E38" s="2"/>
      <c r="F38" s="2"/>
      <c r="G38" s="2"/>
      <c r="H38" s="2"/>
      <c r="I38" s="2"/>
      <c r="J38" s="81"/>
    </row>
    <row r="39" spans="2:10" ht="18" customHeight="1">
      <c r="B39" s="56"/>
      <c r="C39" s="2"/>
      <c r="D39" s="2"/>
      <c r="E39" s="2"/>
      <c r="F39" s="2"/>
      <c r="G39" s="2"/>
      <c r="H39" s="2"/>
      <c r="I39" s="2"/>
      <c r="J39" s="81"/>
    </row>
    <row r="40" spans="2:10" ht="18" customHeight="1">
      <c r="B40" s="56"/>
      <c r="C40" s="2"/>
      <c r="D40" s="2"/>
      <c r="E40" s="2"/>
      <c r="F40" s="2"/>
      <c r="G40" s="2"/>
      <c r="H40" s="2"/>
      <c r="I40" s="2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2025-03-10T09:15:36Z</dcterms:created>
  <dcterms:modified xsi:type="dcterms:W3CDTF">2025-03-10T09:30:57Z</dcterms:modified>
</cp:coreProperties>
</file>